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P:\IGA PPP INFO\"/>
    </mc:Choice>
  </mc:AlternateContent>
  <xr:revisionPtr revIDLastSave="0" documentId="8_{3DA3DD23-8961-44A8-A7C9-C3F964442BB9}" xr6:coauthVersionLast="45" xr6:coauthVersionMax="45" xr10:uidLastSave="{00000000-0000-0000-0000-000000000000}"/>
  <bookViews>
    <workbookView xWindow="-120" yWindow="-120" windowWidth="29040" windowHeight="15840" xr2:uid="{E2D36E89-6BF5-4ADB-8353-930B7E735A38}"/>
  </bookViews>
  <sheets>
    <sheet name="Loan and Forgiveness Worksheet" sheetId="14" r:id="rId1"/>
    <sheet name="Checklist" sheetId="15" r:id="rId2"/>
    <sheet name="Wages breakdown loan calc" sheetId="2" r:id="rId3"/>
    <sheet name="Employees &gt; $100k" sheetId="3" r:id="rId4"/>
    <sheet name="EE listing" sheetId="16" r:id="rId5"/>
  </sheets>
  <externalReferences>
    <externalReference r:id="rId6"/>
    <externalReference r:id="rId7"/>
  </externalReferences>
  <definedNames>
    <definedName name="\P">#REF!</definedName>
    <definedName name="_Key1" hidden="1">'[1]2520 Use Tax'!#REF!</definedName>
    <definedName name="_Key2" hidden="1">'[1]2520 Use Tax'!#REF!</definedName>
    <definedName name="_Order1" hidden="1">255</definedName>
    <definedName name="_Order2" hidden="1">255</definedName>
    <definedName name="_Sort" hidden="1">'[1]2520 Use Tax'!#REF!</definedName>
    <definedName name="a">#REF!</definedName>
    <definedName name="ActualNumberOfPayments">IFERROR(IF(LoanIsGood,IF(PaymentsPerYear=1,1,MATCH(0.01,End_Bal,-1)+1)),"")</definedName>
    <definedName name="b">#REF!</definedName>
    <definedName name="ColumnTitle1">[2]!PaymentSchedule[[#Headers],[PMT NO]]</definedName>
    <definedName name="_xlnm.Database">#REF!</definedName>
    <definedName name="DEPOSITS">#REF!</definedName>
    <definedName name="DEPR">#REF!</definedName>
    <definedName name="End_Bal">[2]!PaymentSchedule[ENDING BALANCE]</definedName>
    <definedName name="_xlnm.Extract">#REF!</definedName>
    <definedName name="ExtraPayments">'[2]Car Loan 1 Schedule'!$E$9</definedName>
    <definedName name="f">#REF!</definedName>
    <definedName name="InterestRate">'[2]Car Loan 1 Schedule'!$E$4</definedName>
    <definedName name="LASER">#REF!</definedName>
    <definedName name="LastCol">MATCH(REPT("z",255),'[2]Car Loan 1 Schedule'!$11:$11)</definedName>
    <definedName name="LastRow">MATCH(9.99E+307,'[2]Car Loan 1 Schedule'!$B:$B)</definedName>
    <definedName name="LoanAmount">'[2]Car Loan 1 Schedule'!$E$3</definedName>
    <definedName name="LoanIsGood">('[2]Car Loan 1 Schedule'!$E$3*'[2]Car Loan 1 Schedule'!$E$4*'[2]Car Loan 1 Schedule'!$E$5*'[2]Car Loan 1 Schedule'!$E$7)&gt;0</definedName>
    <definedName name="LoanPeriod">'[2]Car Loan 1 Schedule'!$E$5</definedName>
    <definedName name="LoanStartDate">'[2]Car Loan 1 Schedule'!$E$7</definedName>
    <definedName name="MACRO">#REF!</definedName>
    <definedName name="MAINT">#REF!</definedName>
    <definedName name="MAINTENANCE">#REF!</definedName>
    <definedName name="MICR">#REF!</definedName>
    <definedName name="PaymentsPerYear">'[2]Car Loan 1 Schedule'!$E$6</definedName>
    <definedName name="PrintArea_SET">OFFSET('[2]Car Loan 1 Schedule'!$B$1,,,LastRow,LastCol)</definedName>
    <definedName name="SCHED">#REF!</definedName>
    <definedName name="ScheduledNumberOfPayments">'[2]Car Loan 1 Schedule'!$I$4</definedName>
    <definedName name="ScheduledPayment">'[2]Car Loan 1 Schedule'!$I$3</definedName>
    <definedName name="SOFT">#REF!</definedName>
    <definedName name="SOFTINV">#REF!</definedName>
    <definedName name="SOFTWARE">#REF!</definedName>
    <definedName name="STAT">#REF!</definedName>
    <definedName name="STATIONERY">#REF!</definedName>
    <definedName name="TotalEarlyPayments">SUM([2]!PaymentSchedule[EXTRA PAYMENT])</definedName>
    <definedName name="TotalInterest">SUM([2]!PaymentSchedule[INTEREST])</definedName>
    <definedName name="USETAX">'[1]2520 Use Tax'!$A$5:$F$19</definedName>
    <definedName name="valuevx">42.314159</definedName>
    <definedName name="vertex42_copyright" hidden="1">"© 2008-2019 Vertex42 LLC"</definedName>
    <definedName name="vertex42_id" hidden="1">"loan-amortization-schedule.xlsx"</definedName>
    <definedName name="vertex42_title" hidden="1">"Loan Amortization Schedule"</definedName>
    <definedName name="W_O">#REF!</definedName>
    <definedName name="W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4" l="1"/>
  <c r="C11" i="14"/>
  <c r="E13" i="2" l="1"/>
  <c r="E11" i="2" s="1"/>
  <c r="E15" i="2" s="1"/>
  <c r="D11" i="2"/>
  <c r="C47" i="14"/>
  <c r="C48" i="14" s="1"/>
  <c r="D48" i="14" s="1"/>
  <c r="D39" i="14"/>
  <c r="D52" i="14" s="1"/>
  <c r="D15" i="14"/>
  <c r="B3" i="2"/>
  <c r="F13" i="2" l="1"/>
  <c r="F11" i="2" s="1"/>
  <c r="F15" i="2" s="1"/>
  <c r="G13" i="2"/>
  <c r="G11" i="2" s="1"/>
  <c r="G15" i="2" s="1"/>
  <c r="I10" i="3" l="1"/>
  <c r="D26" i="2" s="1"/>
  <c r="E26" i="2" s="1"/>
  <c r="F26" i="2" s="1"/>
  <c r="G26" i="2" s="1"/>
  <c r="I9" i="3"/>
  <c r="D23" i="2" l="1"/>
  <c r="E23" i="2" s="1"/>
  <c r="F23" i="2" s="1"/>
  <c r="G23" i="2" s="1"/>
  <c r="I12" i="3"/>
  <c r="I13" i="3" s="1"/>
  <c r="G18" i="2" l="1"/>
  <c r="E18" i="2"/>
  <c r="D18" i="2"/>
  <c r="H8" i="2" l="1"/>
  <c r="H12" i="2"/>
  <c r="I12" i="2"/>
  <c r="H14" i="2"/>
  <c r="I14" i="2" s="1"/>
  <c r="H19" i="2"/>
  <c r="I19" i="2"/>
  <c r="H20" i="2"/>
  <c r="I20" i="2" s="1"/>
  <c r="H23" i="2" l="1"/>
  <c r="I23" i="2" s="1"/>
  <c r="I8" i="2"/>
  <c r="H26" i="2"/>
  <c r="I26" i="2" s="1"/>
  <c r="D15" i="2"/>
  <c r="H16" i="2"/>
  <c r="I16" i="2" l="1"/>
  <c r="C12" i="14"/>
  <c r="D12" i="14" s="1"/>
  <c r="D21" i="2"/>
  <c r="D28" i="2" s="1"/>
  <c r="H17" i="2"/>
  <c r="I17" i="2" l="1"/>
  <c r="C13" i="14"/>
  <c r="D13" i="14" s="1"/>
  <c r="D24" i="2"/>
  <c r="E21" i="2" l="1"/>
  <c r="E28" i="2" s="1"/>
  <c r="H13" i="2"/>
  <c r="I13" i="2" s="1"/>
  <c r="E24" i="2" l="1"/>
  <c r="H11" i="2"/>
  <c r="I11" i="2" s="1"/>
  <c r="G21" i="2" l="1"/>
  <c r="G28" i="2" s="1"/>
  <c r="H15" i="2"/>
  <c r="D11" i="14" l="1"/>
  <c r="I15" i="2"/>
  <c r="G24" i="2"/>
  <c r="H9" i="2"/>
  <c r="I9" i="2" s="1"/>
  <c r="F18" i="2" l="1"/>
  <c r="H18" i="2" l="1"/>
  <c r="F21" i="2"/>
  <c r="H21" i="2" l="1"/>
  <c r="F24" i="2"/>
  <c r="H24" i="2" s="1"/>
  <c r="F28" i="2"/>
  <c r="H28" i="2" s="1"/>
  <c r="C14" i="14"/>
  <c r="D14" i="14" s="1"/>
  <c r="D16" i="14" s="1"/>
  <c r="D18" i="14" s="1"/>
  <c r="D20" i="14" s="1"/>
  <c r="I18" i="2"/>
  <c r="I21" i="2" l="1"/>
  <c r="I24" i="2" s="1"/>
  <c r="I28" i="2" s="1"/>
  <c r="I32" i="2" s="1"/>
  <c r="D54" i="14"/>
</calcChain>
</file>

<file path=xl/sharedStrings.xml><?xml version="1.0" encoding="utf-8"?>
<sst xmlns="http://schemas.openxmlformats.org/spreadsheetml/2006/main" count="163" uniqueCount="158">
  <si>
    <t>Loan Amount</t>
  </si>
  <si>
    <t>Total Wages and Related Expenses</t>
  </si>
  <si>
    <t>Wages, commissions, income or net earnings from self employment of a sole proprietor or independent contractor</t>
  </si>
  <si>
    <t>h</t>
  </si>
  <si>
    <t>Payment of state or local tax assessed on the compensation of employees</t>
  </si>
  <si>
    <t>g</t>
  </si>
  <si>
    <t>Payment of any retirement benefit</t>
  </si>
  <si>
    <t>f</t>
  </si>
  <si>
    <t>Payments for the provisions of group health care benefits, including insurance premiums</t>
  </si>
  <si>
    <t>e</t>
  </si>
  <si>
    <t>Total 941 Wages</t>
  </si>
  <si>
    <t>Allowance for dismissal or separation</t>
  </si>
  <si>
    <t>d</t>
  </si>
  <si>
    <t>Payment for vacation, parental, family, medical or sick leave</t>
  </si>
  <si>
    <t>c</t>
  </si>
  <si>
    <t>Payments of cash tip or equivalent</t>
  </si>
  <si>
    <t>b</t>
  </si>
  <si>
    <t>Salary, wage, commission or similar compensation:</t>
  </si>
  <si>
    <t>a</t>
  </si>
  <si>
    <t>Question 4</t>
  </si>
  <si>
    <t>SUI</t>
  </si>
  <si>
    <t>Gross Wages</t>
  </si>
  <si>
    <t>Average Monthly</t>
  </si>
  <si>
    <t>Total 2019</t>
  </si>
  <si>
    <t>Q4</t>
  </si>
  <si>
    <t>Q3</t>
  </si>
  <si>
    <t>Q2</t>
  </si>
  <si>
    <t>Q1</t>
  </si>
  <si>
    <t>Gross Wages - EE &gt; $100K WAGES</t>
  </si>
  <si>
    <t>ALLOWABLE ADD BACK FOR THOSE EMPLOYEES</t>
  </si>
  <si>
    <t>Total Allowable Wages and Related Expenses</t>
  </si>
  <si>
    <t>Total Wages and Related Expenses - Net EE &gt; $100k</t>
  </si>
  <si>
    <t>STORE_ID</t>
  </si>
  <si>
    <t>EMPLOYEE_NO</t>
  </si>
  <si>
    <t>SOC_SEC_NO</t>
  </si>
  <si>
    <t>LAST_NAME</t>
  </si>
  <si>
    <t>FIRST_NAME</t>
  </si>
  <si>
    <t>MIDDLE_NAME</t>
  </si>
  <si>
    <t>Loan CAP</t>
  </si>
  <si>
    <t>obtained from P&amp;L.   This is informational only.  The total 941 wages include this total</t>
  </si>
  <si>
    <t>62-0976364</t>
  </si>
  <si>
    <t>from 941</t>
  </si>
  <si>
    <t>SMALL BUSINESS INTERRUPTION LOANS</t>
  </si>
  <si>
    <t>Paycheck Protection Program</t>
  </si>
  <si>
    <t>Estimated Maximum Loan Availability and Forgiveness Amount</t>
  </si>
  <si>
    <t xml:space="preserve">Maximum Loan Amount  </t>
  </si>
  <si>
    <t>Represents the maximum amount a qualified borrower may apply for.</t>
  </si>
  <si>
    <t>Maximum Loan Amount:</t>
  </si>
  <si>
    <t xml:space="preserve">  Payroll Costs:*</t>
  </si>
  <si>
    <t xml:space="preserve">    Salaries, wages, commissions, vacation and sick pay (not to exceed $100K per employee) other than qualified sick or family leave</t>
  </si>
  <si>
    <t xml:space="preserve">    Group Health Insurance</t>
  </si>
  <si>
    <t xml:space="preserve">    Retirement Benefit Costs</t>
  </si>
  <si>
    <t xml:space="preserve">    State/Local Taxes on Employee Compensation (i.e., employer U.C. tax)</t>
  </si>
  <si>
    <t xml:space="preserve">    Self-Employed Income (and subcontractors) not to exceed $100K per year per self-employed prorated for the period February 15, 2020 to June 30, 2020</t>
  </si>
  <si>
    <t>Subtotal</t>
  </si>
  <si>
    <t>a)</t>
  </si>
  <si>
    <t>MAXIMUM LOAN AMOUNT [Lesser of a) or $10 million]</t>
  </si>
  <si>
    <t>b)</t>
  </si>
  <si>
    <t>Allowable Uses of Funds During the Period February 15, 2020 to June 30, 2020:</t>
  </si>
  <si>
    <t xml:space="preserve">1)  Payroll costs (defined above) </t>
  </si>
  <si>
    <t>2)  Health care benefits (including group health insurance)</t>
  </si>
  <si>
    <t xml:space="preserve">3)  Interest on mortgages (not principal) </t>
  </si>
  <si>
    <t>4)  Rent (including rent under a lease agreement)</t>
  </si>
  <si>
    <t>5)  Utilities</t>
  </si>
  <si>
    <t xml:space="preserve">6)  Interest on any other debt obligations that were incurred before the covered period (February 15, 2020).  </t>
  </si>
  <si>
    <t>Anticipated Loan Forgiveness Amount</t>
  </si>
  <si>
    <t>Represents the maximum amount a qualified borrower may have forgiven.</t>
  </si>
  <si>
    <t>Costs Incurred During the "Covered" Period (8 weeks following loan origination):</t>
  </si>
  <si>
    <t>Payroll Costs (defined above)</t>
  </si>
  <si>
    <t>Earnings from Self-Employment (if applicable)</t>
  </si>
  <si>
    <t>Rent</t>
  </si>
  <si>
    <t>Utilities</t>
  </si>
  <si>
    <t xml:space="preserve">Interest on Covered Mortgages (on real or personal property) </t>
  </si>
  <si>
    <t>Tentative Loan Forgiveness (before required reductions)</t>
  </si>
  <si>
    <t>LESS:  Required Reductions in Loan Forgiveness:</t>
  </si>
  <si>
    <t xml:space="preserve">            Number of Employees:</t>
  </si>
  <si>
    <t xml:space="preserve">            Monthly Average Full Time Equivalent ("FTE") Employees for the </t>
  </si>
  <si>
    <t xml:space="preserve">               Covered Period (8 weeks following origination of the covered loan)**</t>
  </si>
  <si>
    <t xml:space="preserve">            Lesser of (at borrower's choice):</t>
  </si>
  <si>
    <t xml:space="preserve">               Monthly Average FTE's for the period February 15 to June 30, 2019</t>
  </si>
  <si>
    <t xml:space="preserve">               Monthly Average FTE's for the period January 1 to February 29, 2020**</t>
  </si>
  <si>
    <t xml:space="preserve">            % Reduction</t>
  </si>
  <si>
    <t xml:space="preserve">            Compensation Reduction:</t>
  </si>
  <si>
    <t xml:space="preserve">            Individual Employee Compensation Reduction in Excess of 25%</t>
  </si>
  <si>
    <t xml:space="preserve">               Compared to the Most Recent Full Quarter Before Origination of Loan***</t>
  </si>
  <si>
    <t xml:space="preserve">            Tentative Loan Forgiveness</t>
  </si>
  <si>
    <t>c)</t>
  </si>
  <si>
    <t>TOTAL LOAN FORGIVENESS [lesser of b) or c) above]</t>
  </si>
  <si>
    <t>d)</t>
  </si>
  <si>
    <t>BALANCE OF LOAN NOT FORGIVEN (if any)</t>
  </si>
  <si>
    <t xml:space="preserve">* For seasonal businesses, use the costs incurred during the period February 15, 2019 or, at the election of borrower, March 1 to June, 30, 2019. </t>
  </si>
  <si>
    <t>**  A reduction in FTE's  between February 15th and April 27th, 2020 is disregarded if the reduction is eliminated by June 30, 2020 for purposes of the reduction in number of employees and/or compensation.</t>
  </si>
  <si>
    <t xml:space="preserve">*** Compensation Reduction does not apply to any employee who, during any pay period in 2019, wages or salary at an annualized rate of pay in an amount of more than $100,000. </t>
  </si>
  <si>
    <t>NOTE:  Yellow highlighted cells represent variables that should be completed with final client data. Filled in amounts are for illustration purposes only.</t>
  </si>
  <si>
    <t>FINANCIAL DATA NEEDED - 7(a) SBA LOAN AND FORGIVENESS UNDER THE CARES ACT</t>
  </si>
  <si>
    <t>Checklist of Documentation Required</t>
  </si>
  <si>
    <t>The SBA loans under Section 1102 of the CARES Act (sometimes referred to as "7(a) Loans") which are eligible for forgiveness</t>
  </si>
  <si>
    <t>are available to employers with less than 500 employees.  Such loans will be handled through the client's lender (bank) and</t>
  </si>
  <si>
    <t>guaranteed 100% by the SBA.  These are non-recourse loans.</t>
  </si>
  <si>
    <t>Banks will need the following financial information in order to process the SBA loan application:</t>
  </si>
  <si>
    <t>This information will be needed to present to the bank to apply for the loan:</t>
  </si>
  <si>
    <t xml:space="preserve">Copies of payroll tax reports file with the IRS (including Forms 941, 940, state income and unemployment </t>
  </si>
  <si>
    <t xml:space="preserve">tax filing reports) for the entire year of 2019 and first quarter of 2020 (if available) should be presented. </t>
  </si>
  <si>
    <t>Copies of payroll reports for each pay period for the preceding 12 months.  Such reports should include</t>
  </si>
  <si>
    <t xml:space="preserve">gross wages including PTO (which might include vacation, sick, and other PTO).  This includes payroll </t>
  </si>
  <si>
    <t>reports through the pay period preceding the origination of the SBA loan.</t>
  </si>
  <si>
    <t>Documentation reflecting the health insurance premiums paid by the company under a group health plan</t>
  </si>
  <si>
    <t xml:space="preserve">including owners of the company for the immediately preceding 12 months prior to the date of the SBA </t>
  </si>
  <si>
    <t xml:space="preserve">loan origination.  Copies of the monthly invoices or a monthly summary should suffice. </t>
  </si>
  <si>
    <t>Documentation of all retirement plan funding by the employer for the immediately preceding 12 months.</t>
  </si>
  <si>
    <t>Copies of workpapers, schedules and remittances to the retirement plan administrator should be sufficient.</t>
  </si>
  <si>
    <t xml:space="preserve">This information will be needed to present to the bank or SBA for Loan Forgiveness: </t>
  </si>
  <si>
    <t xml:space="preserve">tax filing reports) for the  8 week period following the original of the loan.  </t>
  </si>
  <si>
    <t xml:space="preserve">Copies of payroll reports for each pay period for the 8 week period following the origination of the loan.  </t>
  </si>
  <si>
    <t xml:space="preserve">Gross wages including PTO (which might include vacation, sick, and other PTO) should be reflected.   </t>
  </si>
  <si>
    <t xml:space="preserve">including owners of the company for the 8 week period following the origination of the loan should be  </t>
  </si>
  <si>
    <t xml:space="preserve">provided.  Copies of the monthly invoices should suffice. </t>
  </si>
  <si>
    <t xml:space="preserve">Documentation of all retirement plan funding by the employer for the 8 weeks following the origination of </t>
  </si>
  <si>
    <t>loan should be sufficient.  Copies of workpapers, schedules and remittances to the retirement plan</t>
  </si>
  <si>
    <t xml:space="preserve">administrator should be available.  </t>
  </si>
  <si>
    <t>Copies of all lease agreements for real estate and tangible personal property should be presented along with</t>
  </si>
  <si>
    <t xml:space="preserve">proof of payment during the 8 week period following the loan origination date. </t>
  </si>
  <si>
    <t>Copies of all statement of interest paid on debt obligations incurred prior to February 15, 2020 indicating</t>
  </si>
  <si>
    <t>payment amounts and proof of payment for the 8 week period following the loan origination date.</t>
  </si>
  <si>
    <t>Copies of cancelled checks, statements or other evidence of utilities paid during the "covered period" for the</t>
  </si>
  <si>
    <t>8 week period following the loan origination date.</t>
  </si>
  <si>
    <t>Important Notes:</t>
  </si>
  <si>
    <t>SouthEast Bank may require additional information than detailed above In addition, each borrower will need to make</t>
  </si>
  <si>
    <t>a certification that the documentation is true and correct, the amount for which forgiveness is being requested</t>
  </si>
  <si>
    <t xml:space="preserve">was used to make payments to retain employees and to make interest payments on covered mortgage obligations, </t>
  </si>
  <si>
    <t xml:space="preserve">covered rent obligations, and covered utility payments.  In addition, the SBA may request further information.  </t>
  </si>
  <si>
    <t xml:space="preserve">There will be NO forgiveness if the documentation is not presented.  The SBA will render a decision within 60 days after </t>
  </si>
  <si>
    <t>receipt of an application for forgiveness.  The amount of any loan forgiveness under this program is NOT taxable income.</t>
  </si>
  <si>
    <t>$</t>
  </si>
  <si>
    <t>Count</t>
  </si>
  <si>
    <t>Delta</t>
  </si>
  <si>
    <t>Social Security Number</t>
  </si>
  <si>
    <t>Last Name</t>
  </si>
  <si>
    <t>First Name</t>
  </si>
  <si>
    <t>Main Street Grocery</t>
  </si>
  <si>
    <t xml:space="preserve">these amounts tie to medicade wages on the 2019 941s </t>
  </si>
  <si>
    <t>see SUI info</t>
  </si>
  <si>
    <t>Use applicable invoices from service provider or other back up documentation</t>
  </si>
  <si>
    <t>from SUI total above</t>
  </si>
  <si>
    <t>see Employees &gt; $100k tab</t>
  </si>
  <si>
    <t xml:space="preserve">see Employees &gt; $100k tab. </t>
  </si>
  <si>
    <t>XXXXX2480</t>
  </si>
  <si>
    <t>XXXXX3060</t>
  </si>
  <si>
    <t>XXXXX4080</t>
  </si>
  <si>
    <t>TOTAL COMP</t>
  </si>
  <si>
    <t>Smith</t>
  </si>
  <si>
    <t>Jones</t>
  </si>
  <si>
    <t>Wilson</t>
  </si>
  <si>
    <t>Allowed</t>
  </si>
  <si>
    <t>J.</t>
  </si>
  <si>
    <t>S.</t>
  </si>
  <si>
    <t>B.</t>
  </si>
  <si>
    <t>I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</si>
</sst>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409]* #,##0.00_);_([$$-409]* \(#,##0.00\);_([$$-409]* &quot;-&quot;??_);_(@_)"/>
    <numFmt numFmtId="166" formatCode="000\-00\-0000"/>
    <numFmt numFmtId="169"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8"/>
      <color rgb="FF000000"/>
      <name val="Verdana"/>
      <family val="2"/>
    </font>
    <font>
      <b/>
      <sz val="9"/>
      <color rgb="FFFFFFFF"/>
      <name val="Verdana"/>
      <family val="2"/>
    </font>
    <font>
      <b/>
      <sz val="9"/>
      <name val="Verdana"/>
      <family val="2"/>
    </font>
    <font>
      <b/>
      <sz val="10"/>
      <name val="Arial"/>
      <family val="2"/>
    </font>
    <font>
      <sz val="10"/>
      <name val="Arial"/>
      <family val="2"/>
    </font>
    <font>
      <i/>
      <sz val="11"/>
      <color theme="1"/>
      <name val="Calibri"/>
      <family val="2"/>
      <scheme val="minor"/>
    </font>
    <font>
      <b/>
      <i/>
      <sz val="11"/>
      <color theme="1"/>
      <name val="Calibri"/>
      <family val="2"/>
      <scheme val="minor"/>
    </font>
    <font>
      <b/>
      <sz val="11"/>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6D7E93"/>
        <bgColor indexed="64"/>
      </patternFill>
    </fill>
    <fill>
      <patternFill patternType="solid">
        <fgColor rgb="FFFFFFFF"/>
        <bgColor indexed="64"/>
      </patternFill>
    </fill>
    <fill>
      <patternFill patternType="solid">
        <fgColor rgb="FFFBFFC1"/>
        <bgColor indexed="64"/>
      </patternFill>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rgb="FF6D7E93"/>
      </left>
      <right style="medium">
        <color rgb="FF6D7E93"/>
      </right>
      <top style="medium">
        <color rgb="FF6D7E93"/>
      </top>
      <bottom style="medium">
        <color rgb="FF6D7E93"/>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lignment vertical="top"/>
    </xf>
    <xf numFmtId="0" fontId="8" fillId="0" borderId="0" applyNumberFormat="0">
      <alignment vertical="top"/>
    </xf>
    <xf numFmtId="0" fontId="7" fillId="0" borderId="0" applyNumberFormat="0">
      <alignment vertical="top"/>
    </xf>
  </cellStyleXfs>
  <cellXfs count="97">
    <xf numFmtId="0" fontId="0" fillId="0" borderId="0" xfId="0"/>
    <xf numFmtId="0" fontId="3" fillId="0" borderId="4" xfId="0" applyFont="1" applyBorder="1" applyAlignment="1">
      <alignment wrapText="1"/>
    </xf>
    <xf numFmtId="0" fontId="3" fillId="0" borderId="0" xfId="0" applyFont="1" applyAlignment="1">
      <alignment wrapText="1"/>
    </xf>
    <xf numFmtId="0" fontId="0" fillId="0" borderId="0" xfId="0" applyAlignment="1">
      <alignment horizontal="center"/>
    </xf>
    <xf numFmtId="0" fontId="3" fillId="0" borderId="0" xfId="0" applyFont="1"/>
    <xf numFmtId="0" fontId="3" fillId="0" borderId="4" xfId="0" applyFont="1" applyBorder="1"/>
    <xf numFmtId="0" fontId="3" fillId="0" borderId="0" xfId="0" applyFont="1" applyFill="1" applyBorder="1" applyAlignment="1">
      <alignment wrapText="1"/>
    </xf>
    <xf numFmtId="0" fontId="2" fillId="0" borderId="2" xfId="0" applyFont="1" applyBorder="1"/>
    <xf numFmtId="0" fontId="2" fillId="0" borderId="1" xfId="0" applyFont="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164" fontId="0" fillId="0" borderId="0" xfId="1" applyNumberFormat="1" applyFont="1"/>
    <xf numFmtId="164" fontId="0" fillId="3" borderId="0" xfId="1" applyNumberFormat="1" applyFont="1" applyFill="1" applyBorder="1"/>
    <xf numFmtId="0" fontId="2" fillId="4" borderId="4" xfId="0" applyFont="1" applyFill="1" applyBorder="1"/>
    <xf numFmtId="43" fontId="0" fillId="0" borderId="0" xfId="0" applyNumberFormat="1"/>
    <xf numFmtId="0" fontId="5" fillId="5" borderId="5" xfId="0" applyFont="1" applyFill="1" applyBorder="1" applyAlignment="1">
      <alignment horizontal="center" vertical="center" wrapText="1"/>
    </xf>
    <xf numFmtId="0" fontId="4" fillId="7" borderId="5" xfId="0" applyFont="1" applyFill="1" applyBorder="1" applyAlignment="1">
      <alignment horizontal="center" wrapText="1"/>
    </xf>
    <xf numFmtId="4" fontId="4" fillId="7" borderId="5" xfId="0" applyNumberFormat="1" applyFont="1" applyFill="1" applyBorder="1" applyAlignment="1">
      <alignment wrapText="1"/>
    </xf>
    <xf numFmtId="0" fontId="4" fillId="6" borderId="5" xfId="0" applyFont="1" applyFill="1" applyBorder="1"/>
    <xf numFmtId="43" fontId="4" fillId="6" borderId="5" xfId="1" applyFont="1" applyFill="1" applyBorder="1"/>
    <xf numFmtId="0" fontId="2" fillId="2" borderId="4" xfId="0" applyFont="1" applyFill="1" applyBorder="1"/>
    <xf numFmtId="164" fontId="0" fillId="0" borderId="4" xfId="1" applyNumberFormat="1" applyFont="1" applyBorder="1"/>
    <xf numFmtId="43" fontId="0" fillId="0" borderId="0" xfId="1" applyFont="1" applyFill="1" applyBorder="1"/>
    <xf numFmtId="164" fontId="0" fillId="0" borderId="0" xfId="0" applyNumberFormat="1"/>
    <xf numFmtId="0" fontId="3" fillId="0" borderId="6" xfId="0" applyFont="1" applyFill="1" applyBorder="1" applyAlignment="1">
      <alignment wrapText="1"/>
    </xf>
    <xf numFmtId="0" fontId="0" fillId="8" borderId="0" xfId="0" applyFill="1"/>
    <xf numFmtId="0" fontId="6" fillId="8" borderId="5" xfId="0" applyFont="1" applyFill="1" applyBorder="1" applyAlignment="1">
      <alignment horizontal="center" vertical="center" wrapText="1"/>
    </xf>
    <xf numFmtId="4" fontId="4" fillId="8" borderId="5" xfId="0" applyNumberFormat="1" applyFont="1" applyFill="1" applyBorder="1" applyAlignment="1">
      <alignment wrapText="1"/>
    </xf>
    <xf numFmtId="4" fontId="4" fillId="8" borderId="5" xfId="0" applyNumberFormat="1" applyFont="1" applyFill="1" applyBorder="1"/>
    <xf numFmtId="4" fontId="0" fillId="8" borderId="4" xfId="0" applyNumberFormat="1" applyFill="1" applyBorder="1"/>
    <xf numFmtId="43" fontId="0" fillId="8" borderId="4" xfId="1" applyFont="1" applyFill="1" applyBorder="1"/>
    <xf numFmtId="44" fontId="0" fillId="0" borderId="0" xfId="2" applyFont="1"/>
    <xf numFmtId="0" fontId="0" fillId="0" borderId="7" xfId="0" applyBorder="1" applyAlignment="1">
      <alignment horizontal="center"/>
    </xf>
    <xf numFmtId="0" fontId="2" fillId="0" borderId="0" xfId="0" applyFont="1"/>
    <xf numFmtId="0" fontId="0" fillId="0" borderId="0" xfId="0" applyAlignment="1">
      <alignment horizontal="center" vertical="center" wrapText="1"/>
    </xf>
    <xf numFmtId="44" fontId="0" fillId="0" borderId="7" xfId="2" applyFont="1" applyBorder="1"/>
    <xf numFmtId="0" fontId="0" fillId="0" borderId="7" xfId="0" applyBorder="1"/>
    <xf numFmtId="0" fontId="9" fillId="0" borderId="0" xfId="0" applyFont="1"/>
    <xf numFmtId="0" fontId="2" fillId="0" borderId="0" xfId="0" applyFont="1" applyAlignment="1">
      <alignment horizontal="right"/>
    </xf>
    <xf numFmtId="0" fontId="2" fillId="9" borderId="0" xfId="0" applyFont="1" applyFill="1"/>
    <xf numFmtId="0" fontId="2" fillId="9" borderId="0" xfId="0" applyFont="1" applyFill="1" applyAlignment="1">
      <alignment horizontal="right"/>
    </xf>
    <xf numFmtId="44" fontId="2" fillId="9" borderId="8" xfId="2" applyFont="1" applyFill="1" applyBorder="1"/>
    <xf numFmtId="0" fontId="2" fillId="0" borderId="6" xfId="0" applyFont="1" applyBorder="1" applyAlignment="1">
      <alignment horizontal="centerContinuous"/>
    </xf>
    <xf numFmtId="0" fontId="0" fillId="0" borderId="6" xfId="0" applyBorder="1" applyAlignment="1">
      <alignment horizontal="centerContinuous"/>
    </xf>
    <xf numFmtId="0" fontId="9" fillId="0" borderId="0" xfId="0" applyFont="1" applyAlignment="1">
      <alignment horizontal="centerContinuous"/>
    </xf>
    <xf numFmtId="0" fontId="0" fillId="0" borderId="0" xfId="0" applyAlignment="1">
      <alignment horizontal="centerContinuous"/>
    </xf>
    <xf numFmtId="44" fontId="0" fillId="2" borderId="0" xfId="2" applyFont="1" applyFill="1"/>
    <xf numFmtId="44" fontId="0" fillId="2" borderId="7" xfId="2" applyFont="1" applyFill="1" applyBorder="1"/>
    <xf numFmtId="44" fontId="2" fillId="0" borderId="0" xfId="2" applyFont="1"/>
    <xf numFmtId="0" fontId="10" fillId="0" borderId="0" xfId="0" applyFont="1"/>
    <xf numFmtId="165" fontId="0" fillId="0" borderId="0" xfId="0" applyNumberFormat="1"/>
    <xf numFmtId="44" fontId="0" fillId="0" borderId="6" xfId="0" applyNumberFormat="1" applyBorder="1"/>
    <xf numFmtId="44" fontId="2" fillId="0" borderId="8" xfId="2" applyFont="1" applyBorder="1"/>
    <xf numFmtId="0" fontId="0" fillId="0" borderId="10" xfId="0" applyBorder="1"/>
    <xf numFmtId="0" fontId="0" fillId="0" borderId="11" xfId="0" applyBorder="1"/>
    <xf numFmtId="0" fontId="0" fillId="0" borderId="12" xfId="0" applyBorder="1"/>
    <xf numFmtId="0" fontId="0" fillId="0" borderId="0" xfId="0" applyAlignment="1">
      <alignment horizontal="center" wrapText="1"/>
    </xf>
    <xf numFmtId="166" fontId="0" fillId="0" borderId="0" xfId="0" applyNumberFormat="1"/>
    <xf numFmtId="166" fontId="5" fillId="5" borderId="5" xfId="0" applyNumberFormat="1" applyFont="1" applyFill="1" applyBorder="1" applyAlignment="1">
      <alignment horizontal="center" vertical="center" wrapText="1"/>
    </xf>
    <xf numFmtId="0" fontId="4" fillId="6" borderId="5" xfId="0" applyFont="1" applyFill="1" applyBorder="1" applyAlignment="1">
      <alignment horizontal="right"/>
    </xf>
    <xf numFmtId="0" fontId="4" fillId="6" borderId="5" xfId="0" applyFont="1" applyFill="1" applyBorder="1" applyAlignment="1">
      <alignment horizontal="left"/>
    </xf>
    <xf numFmtId="8" fontId="4" fillId="2" borderId="5" xfId="0" applyNumberFormat="1" applyFont="1" applyFill="1" applyBorder="1" applyAlignment="1">
      <alignment horizontal="right"/>
    </xf>
    <xf numFmtId="166" fontId="4" fillId="7" borderId="5" xfId="0" applyNumberFormat="1" applyFont="1" applyFill="1" applyBorder="1" applyAlignment="1">
      <alignment horizontal="right" wrapText="1"/>
    </xf>
    <xf numFmtId="8" fontId="4" fillId="2" borderId="5" xfId="0" applyNumberFormat="1" applyFont="1" applyFill="1" applyBorder="1" applyAlignment="1">
      <alignment horizontal="right" wrapText="1"/>
    </xf>
    <xf numFmtId="0" fontId="9" fillId="0" borderId="0" xfId="0" applyFont="1" applyAlignment="1">
      <alignment horizontal="left" wrapText="1"/>
    </xf>
    <xf numFmtId="0" fontId="0" fillId="2" borderId="0" xfId="0" applyFill="1" applyAlignment="1">
      <alignment horizont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9" fillId="0" borderId="0" xfId="0" applyFont="1" applyAlignment="1">
      <alignment horizontal="center"/>
    </xf>
    <xf numFmtId="0" fontId="0" fillId="0" borderId="12" xfId="0" applyBorder="1" applyAlignment="1">
      <alignment horizontal="center" vertical="center"/>
    </xf>
    <xf numFmtId="0" fontId="0" fillId="0" borderId="10"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2" fillId="0" borderId="7"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0" fontId="2" fillId="2" borderId="0" xfId="0" applyFont="1" applyFill="1" applyAlignment="1">
      <alignment horizontal="center"/>
    </xf>
    <xf numFmtId="0" fontId="11" fillId="2" borderId="0" xfId="0" applyFont="1" applyFill="1" applyAlignment="1">
      <alignment horizontal="center"/>
    </xf>
    <xf numFmtId="164" fontId="0" fillId="3" borderId="0" xfId="1" applyNumberFormat="1" applyFont="1" applyFill="1"/>
    <xf numFmtId="169" fontId="0" fillId="3" borderId="0" xfId="2" applyNumberFormat="1" applyFont="1" applyFill="1"/>
    <xf numFmtId="169" fontId="0" fillId="3" borderId="4" xfId="2" applyNumberFormat="1" applyFont="1" applyFill="1" applyBorder="1"/>
    <xf numFmtId="169" fontId="0" fillId="0" borderId="0" xfId="2" applyNumberFormat="1" applyFont="1"/>
    <xf numFmtId="169" fontId="0" fillId="3" borderId="6" xfId="2" applyNumberFormat="1" applyFont="1" applyFill="1" applyBorder="1"/>
    <xf numFmtId="169" fontId="0" fillId="3" borderId="0" xfId="2" applyNumberFormat="1" applyFont="1" applyFill="1" applyBorder="1"/>
    <xf numFmtId="169" fontId="2" fillId="4" borderId="4" xfId="2" applyNumberFormat="1" applyFont="1" applyFill="1" applyBorder="1"/>
    <xf numFmtId="169" fontId="2" fillId="2" borderId="4" xfId="2" applyNumberFormat="1" applyFont="1" applyFill="1" applyBorder="1"/>
    <xf numFmtId="164" fontId="2" fillId="2" borderId="0" xfId="1" applyNumberFormat="1" applyFont="1" applyFill="1"/>
    <xf numFmtId="164" fontId="0" fillId="2" borderId="0" xfId="1" applyNumberFormat="1" applyFont="1" applyFill="1"/>
    <xf numFmtId="164" fontId="2" fillId="2" borderId="4" xfId="1" applyNumberFormat="1" applyFont="1" applyFill="1" applyBorder="1"/>
    <xf numFmtId="164" fontId="0" fillId="3" borderId="4" xfId="1" applyNumberFormat="1" applyFont="1" applyFill="1" applyBorder="1"/>
    <xf numFmtId="164" fontId="0" fillId="0" borderId="6" xfId="1" applyNumberFormat="1" applyFont="1" applyBorder="1"/>
    <xf numFmtId="164" fontId="0" fillId="3" borderId="6" xfId="1" applyNumberFormat="1" applyFont="1" applyFill="1" applyBorder="1"/>
  </cellXfs>
  <cellStyles count="6">
    <cellStyle name="COLHDG" xfId="5" xr:uid="{730592BC-17BC-48BB-B29E-C754EC21DAF0}"/>
    <cellStyle name="Comma" xfId="1" builtinId="3"/>
    <cellStyle name="Currency" xfId="2" builtinId="4"/>
    <cellStyle name="Normal" xfId="0" builtinId="0"/>
    <cellStyle name="Normal 2" xfId="4" xr:uid="{E01A7E33-5662-436C-B725-916899E60D5E}"/>
    <cellStyle name="PAGHDG" xfId="3" xr:uid="{071C90D7-2767-4412-9CAD-90C2403C6C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10583</xdr:colOff>
      <xdr:row>9</xdr:row>
      <xdr:rowOff>0</xdr:rowOff>
    </xdr:from>
    <xdr:to>
      <xdr:col>8</xdr:col>
      <xdr:colOff>10583</xdr:colOff>
      <xdr:row>17</xdr:row>
      <xdr:rowOff>232833</xdr:rowOff>
    </xdr:to>
    <xdr:cxnSp macro="">
      <xdr:nvCxnSpPr>
        <xdr:cNvPr id="3" name="Straight Arrow Connector 2">
          <a:extLst>
            <a:ext uri="{FF2B5EF4-FFF2-40B4-BE49-F238E27FC236}">
              <a16:creationId xmlns:a16="http://schemas.microsoft.com/office/drawing/2014/main" id="{09297679-AED9-4363-9794-F3968FFD5DE0}"/>
            </a:ext>
          </a:extLst>
        </xdr:cNvPr>
        <xdr:cNvCxnSpPr/>
      </xdr:nvCxnSpPr>
      <xdr:spPr>
        <a:xfrm flipV="1">
          <a:off x="12001500" y="1735667"/>
          <a:ext cx="0" cy="18944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file\Users\Admin\Acctnt\P&amp;L\2000\1997\97WKPP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dmin\Accounting\Month%20and%20Year%20End%20Closing\2020\Balance%20Sheet%20%20Reconciliations%20Template%20%20(USA)-MAR%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WKPPR"/>
      <sheetName val="2520 Use Tax"/>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Departments"/>
      <sheetName val="Recur Revenue Trends"/>
      <sheetName val="Summary"/>
      <sheetName val="P&amp;L Review"/>
      <sheetName val="BUDGET"/>
      <sheetName val="Balance Sheet Review"/>
      <sheetName val="1050"/>
      <sheetName val="1100"/>
      <sheetName val="1110"/>
      <sheetName val="1210"/>
      <sheetName val="1130"/>
      <sheetName val="1220"/>
      <sheetName val="1225"/>
      <sheetName val="1226"/>
      <sheetName val="1260"/>
      <sheetName val="1270"/>
      <sheetName val="1280"/>
      <sheetName val="1310"/>
      <sheetName val="1317"/>
      <sheetName val="1410"/>
      <sheetName val="1410 PPD Ins Summary"/>
      <sheetName val="1415"/>
      <sheetName val="1415 PPD Ins (WC &amp; Business"/>
      <sheetName val="1420"/>
      <sheetName val="1430"/>
      <sheetName val="1430 PPD Sftr Lic &amp; Maint"/>
      <sheetName val="1435"/>
      <sheetName val="1490"/>
      <sheetName val="1495"/>
      <sheetName val="1495 PPD Commissions"/>
      <sheetName val="FA 1500 1510 1520 1530"/>
      <sheetName val="1540 "/>
      <sheetName val="1545"/>
      <sheetName val="Debt Issuance Costs"/>
      <sheetName val="1620"/>
      <sheetName val="1650"/>
      <sheetName val="1655"/>
      <sheetName val="1670"/>
      <sheetName val="1675"/>
      <sheetName val="Capitalized Software"/>
      <sheetName val="2100"/>
      <sheetName val="2101"/>
      <sheetName val="2102"/>
      <sheetName val="2110"/>
      <sheetName val="2120"/>
      <sheetName val="2165"/>
      <sheetName val="2200"/>
      <sheetName val="2220"/>
      <sheetName val="2182"/>
      <sheetName val="2882"/>
      <sheetName val="Term Loan A"/>
      <sheetName val="Term Loan B"/>
      <sheetName val="Term Loan C"/>
      <sheetName val="BM Promissory Note"/>
      <sheetName val="Car Loan 1 Schedule"/>
      <sheetName val="Car Loan 2 Schedule"/>
      <sheetName val="2370"/>
      <sheetName val="2374"/>
      <sheetName val="2375"/>
      <sheetName val="2376"/>
      <sheetName val="2378"/>
      <sheetName val="2420"/>
      <sheetName val="2891"/>
      <sheetName val="3210"/>
      <sheetName val="3320"/>
      <sheetName val="CE Accts Rec and Related Acct "/>
      <sheetName val="1212"/>
      <sheetName val="1760"/>
      <sheetName val="1761"/>
      <sheetName val="1763"/>
      <sheetName val="2715"/>
      <sheetName val="2716"/>
      <sheetName val="2717"/>
      <sheetName val="2720"/>
      <sheetName val="2760"/>
      <sheetName val="2762"/>
      <sheetName val="2765"/>
      <sheetName val="Balance Sheet  Reconciliations "/>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refreshError="1"/>
      <sheetData sheetId="55">
        <row r="1">
          <cell r="B1" t="str">
            <v>LOAN AMORTIZATION SCHEDULE</v>
          </cell>
        </row>
        <row r="3">
          <cell r="E3">
            <v>100716.98</v>
          </cell>
          <cell r="I3">
            <v>1621.5730373173155</v>
          </cell>
        </row>
        <row r="4">
          <cell r="E4">
            <v>4.99E-2</v>
          </cell>
          <cell r="I4">
            <v>72</v>
          </cell>
        </row>
        <row r="5">
          <cell r="E5">
            <v>6</v>
          </cell>
        </row>
        <row r="6">
          <cell r="E6">
            <v>12</v>
          </cell>
        </row>
        <row r="7">
          <cell r="E7">
            <v>43840</v>
          </cell>
        </row>
        <row r="9">
          <cell r="E9">
            <v>0</v>
          </cell>
        </row>
        <row r="11">
          <cell r="B11" t="str">
            <v>PMT NO</v>
          </cell>
          <cell r="C11" t="str">
            <v>PAYMENT DATE</v>
          </cell>
          <cell r="D11" t="str">
            <v>BEGINNING BALANCE</v>
          </cell>
          <cell r="E11" t="str">
            <v>SCHEDULED PAYMENT</v>
          </cell>
          <cell r="F11" t="str">
            <v>EXTRA PAYMENT</v>
          </cell>
          <cell r="G11" t="str">
            <v>TOTAL PAYMENT</v>
          </cell>
          <cell r="H11" t="str">
            <v>PRINCIPAL</v>
          </cell>
          <cell r="I11" t="str">
            <v>INTEREST</v>
          </cell>
          <cell r="J11" t="str">
            <v>ENDING BALANCE</v>
          </cell>
          <cell r="K11" t="str">
            <v>CUMULATIVE INTEREST</v>
          </cell>
          <cell r="N11" t="str">
            <v>CURRENT</v>
          </cell>
          <cell r="P11" t="str">
            <v>Non Current</v>
          </cell>
          <cell r="Q11" t="str">
            <v>Total</v>
          </cell>
        </row>
        <row r="12">
          <cell r="B12">
            <v>1</v>
          </cell>
        </row>
        <row r="13">
          <cell r="B13">
            <v>2</v>
          </cell>
        </row>
        <row r="14">
          <cell r="B14">
            <v>3</v>
          </cell>
        </row>
        <row r="15">
          <cell r="B15">
            <v>4</v>
          </cell>
        </row>
        <row r="16">
          <cell r="B16">
            <v>5</v>
          </cell>
        </row>
        <row r="17">
          <cell r="B17">
            <v>6</v>
          </cell>
        </row>
        <row r="18">
          <cell r="B18">
            <v>7</v>
          </cell>
        </row>
        <row r="19">
          <cell r="B19">
            <v>8</v>
          </cell>
        </row>
        <row r="20">
          <cell r="B20">
            <v>9</v>
          </cell>
        </row>
        <row r="21">
          <cell r="B21">
            <v>10</v>
          </cell>
        </row>
        <row r="22">
          <cell r="B22">
            <v>11</v>
          </cell>
        </row>
        <row r="23">
          <cell r="B23">
            <v>12</v>
          </cell>
        </row>
        <row r="24">
          <cell r="B24">
            <v>13</v>
          </cell>
        </row>
        <row r="25">
          <cell r="B25">
            <v>14</v>
          </cell>
        </row>
        <row r="26">
          <cell r="B26">
            <v>15</v>
          </cell>
        </row>
        <row r="27">
          <cell r="B27">
            <v>16</v>
          </cell>
        </row>
        <row r="28">
          <cell r="B28">
            <v>17</v>
          </cell>
        </row>
        <row r="29">
          <cell r="B29">
            <v>18</v>
          </cell>
        </row>
        <row r="30">
          <cell r="B30">
            <v>19</v>
          </cell>
        </row>
        <row r="31">
          <cell r="B31">
            <v>20</v>
          </cell>
        </row>
        <row r="32">
          <cell r="B32">
            <v>21</v>
          </cell>
        </row>
        <row r="33">
          <cell r="B33">
            <v>22</v>
          </cell>
        </row>
        <row r="34">
          <cell r="B34">
            <v>23</v>
          </cell>
        </row>
        <row r="35">
          <cell r="B35">
            <v>24</v>
          </cell>
        </row>
        <row r="36">
          <cell r="B36">
            <v>25</v>
          </cell>
        </row>
        <row r="37">
          <cell r="B37">
            <v>26</v>
          </cell>
        </row>
        <row r="38">
          <cell r="B38">
            <v>27</v>
          </cell>
        </row>
        <row r="39">
          <cell r="B39">
            <v>28</v>
          </cell>
        </row>
        <row r="40">
          <cell r="B40">
            <v>29</v>
          </cell>
        </row>
        <row r="41">
          <cell r="B41">
            <v>30</v>
          </cell>
        </row>
        <row r="42">
          <cell r="B42">
            <v>31</v>
          </cell>
        </row>
        <row r="43">
          <cell r="B43">
            <v>32</v>
          </cell>
        </row>
        <row r="44">
          <cell r="B44">
            <v>33</v>
          </cell>
        </row>
        <row r="45">
          <cell r="B45">
            <v>34</v>
          </cell>
        </row>
        <row r="46">
          <cell r="B46">
            <v>35</v>
          </cell>
        </row>
        <row r="47">
          <cell r="B47">
            <v>36</v>
          </cell>
        </row>
        <row r="48">
          <cell r="B48">
            <v>37</v>
          </cell>
        </row>
        <row r="49">
          <cell r="B49">
            <v>38</v>
          </cell>
        </row>
        <row r="50">
          <cell r="B50">
            <v>39</v>
          </cell>
        </row>
        <row r="51">
          <cell r="B51">
            <v>40</v>
          </cell>
        </row>
        <row r="52">
          <cell r="B52">
            <v>41</v>
          </cell>
        </row>
        <row r="53">
          <cell r="B53">
            <v>42</v>
          </cell>
        </row>
        <row r="54">
          <cell r="B54">
            <v>43</v>
          </cell>
        </row>
        <row r="55">
          <cell r="B55">
            <v>44</v>
          </cell>
        </row>
        <row r="56">
          <cell r="B56">
            <v>45</v>
          </cell>
        </row>
        <row r="57">
          <cell r="B57">
            <v>46</v>
          </cell>
        </row>
        <row r="58">
          <cell r="B58">
            <v>47</v>
          </cell>
        </row>
        <row r="59">
          <cell r="B59">
            <v>48</v>
          </cell>
        </row>
        <row r="60">
          <cell r="B60">
            <v>49</v>
          </cell>
        </row>
        <row r="61">
          <cell r="B61">
            <v>50</v>
          </cell>
        </row>
        <row r="62">
          <cell r="B62">
            <v>51</v>
          </cell>
        </row>
        <row r="63">
          <cell r="B63">
            <v>52</v>
          </cell>
        </row>
        <row r="64">
          <cell r="B64">
            <v>53</v>
          </cell>
        </row>
        <row r="65">
          <cell r="B65">
            <v>54</v>
          </cell>
        </row>
        <row r="66">
          <cell r="B66">
            <v>55</v>
          </cell>
        </row>
        <row r="67">
          <cell r="B67">
            <v>56</v>
          </cell>
        </row>
        <row r="68">
          <cell r="B68">
            <v>57</v>
          </cell>
        </row>
        <row r="69">
          <cell r="B69">
            <v>58</v>
          </cell>
        </row>
        <row r="70">
          <cell r="B70">
            <v>59</v>
          </cell>
        </row>
        <row r="71">
          <cell r="B71">
            <v>60</v>
          </cell>
        </row>
        <row r="72">
          <cell r="B72">
            <v>61</v>
          </cell>
        </row>
        <row r="73">
          <cell r="B73">
            <v>62</v>
          </cell>
        </row>
        <row r="74">
          <cell r="B74">
            <v>63</v>
          </cell>
        </row>
        <row r="75">
          <cell r="B75">
            <v>64</v>
          </cell>
        </row>
        <row r="76">
          <cell r="B76">
            <v>65</v>
          </cell>
        </row>
        <row r="77">
          <cell r="B77">
            <v>66</v>
          </cell>
        </row>
        <row r="78">
          <cell r="B78">
            <v>67</v>
          </cell>
        </row>
        <row r="79">
          <cell r="B79">
            <v>68</v>
          </cell>
        </row>
        <row r="80">
          <cell r="B80">
            <v>69</v>
          </cell>
        </row>
        <row r="81">
          <cell r="B81">
            <v>70</v>
          </cell>
        </row>
        <row r="82">
          <cell r="B82">
            <v>71</v>
          </cell>
        </row>
        <row r="83">
          <cell r="B83">
            <v>72</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0E791-4CA9-4BDD-8E28-580ADBF4242E}">
  <sheetPr>
    <tabColor rgb="FFFF0000"/>
  </sheetPr>
  <dimension ref="A1:D62"/>
  <sheetViews>
    <sheetView tabSelected="1" workbookViewId="0">
      <selection activeCell="G11" sqref="G11"/>
    </sheetView>
  </sheetViews>
  <sheetFormatPr defaultRowHeight="15" x14ac:dyDescent="0.25"/>
  <cols>
    <col min="1" max="1" width="78.28515625" customWidth="1"/>
    <col min="3" max="3" width="14.140625" bestFit="1" customWidth="1"/>
    <col min="4" max="4" width="23.5703125" customWidth="1"/>
  </cols>
  <sheetData>
    <row r="1" spans="1:4" x14ac:dyDescent="0.25">
      <c r="A1" s="66" t="s">
        <v>42</v>
      </c>
      <c r="B1" s="66"/>
      <c r="C1" s="66"/>
      <c r="D1" s="66"/>
    </row>
    <row r="2" spans="1:4" x14ac:dyDescent="0.25">
      <c r="A2" s="66" t="s">
        <v>43</v>
      </c>
      <c r="B2" s="66"/>
      <c r="C2" s="66"/>
      <c r="D2" s="66"/>
    </row>
    <row r="3" spans="1:4" x14ac:dyDescent="0.25">
      <c r="A3" s="66" t="s">
        <v>44</v>
      </c>
      <c r="B3" s="66"/>
      <c r="C3" s="66"/>
      <c r="D3" s="66"/>
    </row>
    <row r="6" spans="1:4" x14ac:dyDescent="0.25">
      <c r="A6" s="67" t="s">
        <v>45</v>
      </c>
      <c r="B6" s="67"/>
      <c r="C6" s="67"/>
      <c r="D6" s="67"/>
    </row>
    <row r="7" spans="1:4" x14ac:dyDescent="0.25">
      <c r="A7" s="68" t="s">
        <v>46</v>
      </c>
      <c r="B7" s="68"/>
      <c r="C7" s="68"/>
      <c r="D7" s="68"/>
    </row>
    <row r="8" spans="1:4" x14ac:dyDescent="0.25">
      <c r="C8" s="32">
        <v>2019</v>
      </c>
      <c r="D8" s="32" t="s">
        <v>22</v>
      </c>
    </row>
    <row r="9" spans="1:4" x14ac:dyDescent="0.25">
      <c r="A9" s="33" t="s">
        <v>47</v>
      </c>
    </row>
    <row r="10" spans="1:4" x14ac:dyDescent="0.25">
      <c r="A10" t="s">
        <v>48</v>
      </c>
    </row>
    <row r="11" spans="1:4" ht="30" x14ac:dyDescent="0.25">
      <c r="A11" s="34" t="s">
        <v>49</v>
      </c>
      <c r="C11" s="92">
        <f>+'Wages breakdown loan calc'!H15-'Employees &gt; $100k'!I9</f>
        <v>2840000</v>
      </c>
      <c r="D11" s="31">
        <f>C11/12</f>
        <v>236666.66666666666</v>
      </c>
    </row>
    <row r="12" spans="1:4" x14ac:dyDescent="0.25">
      <c r="A12" t="s">
        <v>50</v>
      </c>
      <c r="C12" s="92">
        <f>+'Wages breakdown loan calc'!H16</f>
        <v>260000</v>
      </c>
      <c r="D12" s="31">
        <f t="shared" ref="D12:D15" si="0">C12/12</f>
        <v>21666.666666666668</v>
      </c>
    </row>
    <row r="13" spans="1:4" x14ac:dyDescent="0.25">
      <c r="A13" t="s">
        <v>51</v>
      </c>
      <c r="C13" s="92">
        <f>+'Wages breakdown loan calc'!H17</f>
        <v>46000</v>
      </c>
      <c r="D13" s="31">
        <f t="shared" si="0"/>
        <v>3833.3333333333335</v>
      </c>
    </row>
    <row r="14" spans="1:4" x14ac:dyDescent="0.25">
      <c r="A14" t="s">
        <v>52</v>
      </c>
      <c r="C14" s="92">
        <f>+'Wages breakdown loan calc'!H18</f>
        <v>10000</v>
      </c>
      <c r="D14" s="31">
        <f t="shared" si="0"/>
        <v>833.33333333333337</v>
      </c>
    </row>
    <row r="15" spans="1:4" ht="30" x14ac:dyDescent="0.25">
      <c r="A15" s="34" t="s">
        <v>53</v>
      </c>
      <c r="C15" s="92">
        <f>+'Employees &gt; $100k'!I12</f>
        <v>300000</v>
      </c>
      <c r="D15" s="35">
        <f t="shared" si="0"/>
        <v>25000</v>
      </c>
    </row>
    <row r="16" spans="1:4" x14ac:dyDescent="0.25">
      <c r="C16" t="s">
        <v>157</v>
      </c>
      <c r="D16" s="31">
        <f>SUM(D11:D15)</f>
        <v>287999.99999999994</v>
      </c>
    </row>
    <row r="17" spans="1:4" x14ac:dyDescent="0.25">
      <c r="D17" s="36">
        <v>2.5</v>
      </c>
    </row>
    <row r="18" spans="1:4" x14ac:dyDescent="0.25">
      <c r="A18" s="37" t="s">
        <v>54</v>
      </c>
      <c r="C18" s="38" t="s">
        <v>55</v>
      </c>
      <c r="D18" s="31">
        <f>D16*D17</f>
        <v>719999.99999999988</v>
      </c>
    </row>
    <row r="20" spans="1:4" ht="15.75" thickBot="1" x14ac:dyDescent="0.3">
      <c r="A20" s="39" t="s">
        <v>56</v>
      </c>
      <c r="B20" s="39"/>
      <c r="C20" s="40" t="s">
        <v>57</v>
      </c>
      <c r="D20" s="41">
        <f>IF(D18&lt;10000000,D18,10000000)</f>
        <v>719999.99999999988</v>
      </c>
    </row>
    <row r="21" spans="1:4" ht="15.75" thickTop="1" x14ac:dyDescent="0.25"/>
    <row r="22" spans="1:4" x14ac:dyDescent="0.25">
      <c r="A22" s="33" t="s">
        <v>58</v>
      </c>
    </row>
    <row r="23" spans="1:4" x14ac:dyDescent="0.25">
      <c r="A23" t="s">
        <v>59</v>
      </c>
    </row>
    <row r="24" spans="1:4" x14ac:dyDescent="0.25">
      <c r="A24" t="s">
        <v>60</v>
      </c>
    </row>
    <row r="25" spans="1:4" x14ac:dyDescent="0.25">
      <c r="A25" t="s">
        <v>61</v>
      </c>
    </row>
    <row r="26" spans="1:4" x14ac:dyDescent="0.25">
      <c r="A26" t="s">
        <v>62</v>
      </c>
    </row>
    <row r="27" spans="1:4" x14ac:dyDescent="0.25">
      <c r="A27" t="s">
        <v>63</v>
      </c>
    </row>
    <row r="28" spans="1:4" x14ac:dyDescent="0.25">
      <c r="A28" t="s">
        <v>64</v>
      </c>
    </row>
    <row r="30" spans="1:4" x14ac:dyDescent="0.25">
      <c r="A30" s="42" t="s">
        <v>65</v>
      </c>
      <c r="B30" s="43"/>
      <c r="C30" s="43"/>
      <c r="D30" s="43"/>
    </row>
    <row r="31" spans="1:4" x14ac:dyDescent="0.25">
      <c r="A31" s="44" t="s">
        <v>66</v>
      </c>
      <c r="B31" s="45"/>
      <c r="C31" s="45"/>
      <c r="D31" s="45"/>
    </row>
    <row r="33" spans="1:4" x14ac:dyDescent="0.25">
      <c r="A33" s="33" t="s">
        <v>67</v>
      </c>
    </row>
    <row r="34" spans="1:4" x14ac:dyDescent="0.25">
      <c r="A34" t="s">
        <v>68</v>
      </c>
      <c r="D34" s="46"/>
    </row>
    <row r="35" spans="1:4" x14ac:dyDescent="0.25">
      <c r="A35" t="s">
        <v>69</v>
      </c>
      <c r="D35" s="46"/>
    </row>
    <row r="36" spans="1:4" x14ac:dyDescent="0.25">
      <c r="A36" t="s">
        <v>70</v>
      </c>
      <c r="D36" s="46"/>
    </row>
    <row r="37" spans="1:4" x14ac:dyDescent="0.25">
      <c r="A37" t="s">
        <v>71</v>
      </c>
      <c r="D37" s="46"/>
    </row>
    <row r="38" spans="1:4" x14ac:dyDescent="0.25">
      <c r="A38" t="s">
        <v>72</v>
      </c>
      <c r="D38" s="47"/>
    </row>
    <row r="39" spans="1:4" x14ac:dyDescent="0.25">
      <c r="A39" s="33" t="s">
        <v>73</v>
      </c>
      <c r="D39" s="48">
        <f>SUM(D34:D38)</f>
        <v>0</v>
      </c>
    </row>
    <row r="41" spans="1:4" x14ac:dyDescent="0.25">
      <c r="A41" s="49" t="s">
        <v>74</v>
      </c>
    </row>
    <row r="42" spans="1:4" x14ac:dyDescent="0.25">
      <c r="A42" s="37" t="s">
        <v>75</v>
      </c>
    </row>
    <row r="43" spans="1:4" x14ac:dyDescent="0.25">
      <c r="A43" t="s">
        <v>76</v>
      </c>
    </row>
    <row r="44" spans="1:4" x14ac:dyDescent="0.25">
      <c r="A44" t="s">
        <v>77</v>
      </c>
      <c r="C44" s="46"/>
    </row>
    <row r="45" spans="1:4" x14ac:dyDescent="0.25">
      <c r="A45" s="37" t="s">
        <v>78</v>
      </c>
    </row>
    <row r="46" spans="1:4" x14ac:dyDescent="0.25">
      <c r="A46" t="s">
        <v>79</v>
      </c>
      <c r="B46" s="46"/>
    </row>
    <row r="47" spans="1:4" x14ac:dyDescent="0.25">
      <c r="A47" t="s">
        <v>80</v>
      </c>
      <c r="B47" s="46"/>
      <c r="C47" s="50">
        <f>IF(B47&lt;B46,B47,B46)</f>
        <v>0</v>
      </c>
    </row>
    <row r="48" spans="1:4" x14ac:dyDescent="0.25">
      <c r="A48" t="s">
        <v>81</v>
      </c>
      <c r="C48" s="31" t="e">
        <f>1-(C44/C47)</f>
        <v>#DIV/0!</v>
      </c>
      <c r="D48" s="48" t="e">
        <f>D39*-C48</f>
        <v>#DIV/0!</v>
      </c>
    </row>
    <row r="49" spans="1:4" x14ac:dyDescent="0.25">
      <c r="A49" s="37" t="s">
        <v>82</v>
      </c>
    </row>
    <row r="50" spans="1:4" x14ac:dyDescent="0.25">
      <c r="A50" t="s">
        <v>83</v>
      </c>
    </row>
    <row r="51" spans="1:4" x14ac:dyDescent="0.25">
      <c r="A51" t="s">
        <v>84</v>
      </c>
      <c r="D51" s="47"/>
    </row>
    <row r="52" spans="1:4" x14ac:dyDescent="0.25">
      <c r="A52" s="37" t="s">
        <v>85</v>
      </c>
      <c r="C52" s="38" t="s">
        <v>86</v>
      </c>
      <c r="D52" s="51" t="e">
        <f>SUM(D39:D51)</f>
        <v>#DIV/0!</v>
      </c>
    </row>
    <row r="54" spans="1:4" ht="15.75" thickBot="1" x14ac:dyDescent="0.3">
      <c r="A54" s="33" t="s">
        <v>87</v>
      </c>
      <c r="C54" s="38" t="s">
        <v>88</v>
      </c>
      <c r="D54" s="52" t="e">
        <f>IF(D52&lt;D20,D52,D20)</f>
        <v>#DIV/0!</v>
      </c>
    </row>
    <row r="55" spans="1:4" ht="15.75" thickTop="1" x14ac:dyDescent="0.25"/>
    <row r="56" spans="1:4" x14ac:dyDescent="0.25">
      <c r="A56" s="33" t="s">
        <v>89</v>
      </c>
    </row>
    <row r="58" spans="1:4" x14ac:dyDescent="0.25">
      <c r="A58" s="69" t="s">
        <v>90</v>
      </c>
      <c r="B58" s="69"/>
      <c r="C58" s="69"/>
      <c r="D58" s="69"/>
    </row>
    <row r="59" spans="1:4" ht="30" customHeight="1" x14ac:dyDescent="0.25">
      <c r="A59" s="64" t="s">
        <v>91</v>
      </c>
      <c r="B59" s="64"/>
      <c r="C59" s="64"/>
      <c r="D59" s="64"/>
    </row>
    <row r="60" spans="1:4" ht="30" customHeight="1" x14ac:dyDescent="0.25">
      <c r="A60" s="64" t="s">
        <v>92</v>
      </c>
      <c r="B60" s="64"/>
      <c r="C60" s="64"/>
      <c r="D60" s="64"/>
    </row>
    <row r="62" spans="1:4" ht="30" customHeight="1" x14ac:dyDescent="0.25">
      <c r="A62" s="65" t="s">
        <v>93</v>
      </c>
      <c r="B62" s="65"/>
      <c r="C62" s="65"/>
      <c r="D62" s="65"/>
    </row>
  </sheetData>
  <mergeCells count="9">
    <mergeCell ref="A59:D59"/>
    <mergeCell ref="A60:D60"/>
    <mergeCell ref="A62:D62"/>
    <mergeCell ref="A1:D1"/>
    <mergeCell ref="A2:D2"/>
    <mergeCell ref="A3:D3"/>
    <mergeCell ref="A6:D6"/>
    <mergeCell ref="A7:D7"/>
    <mergeCell ref="A58:D5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EB76-FED2-4C26-8538-ED26A46F24F2}">
  <dimension ref="A1:D50"/>
  <sheetViews>
    <sheetView topLeftCell="A4" workbookViewId="0">
      <selection activeCell="C54" sqref="C54"/>
    </sheetView>
  </sheetViews>
  <sheetFormatPr defaultRowHeight="15" x14ac:dyDescent="0.25"/>
  <cols>
    <col min="2" max="2" width="97.42578125" customWidth="1"/>
    <col min="4" max="4" width="128.28515625" customWidth="1"/>
  </cols>
  <sheetData>
    <row r="1" spans="1:4" x14ac:dyDescent="0.25">
      <c r="A1" s="79" t="s">
        <v>94</v>
      </c>
      <c r="B1" s="79"/>
      <c r="C1" s="79"/>
    </row>
    <row r="2" spans="1:4" x14ac:dyDescent="0.25">
      <c r="A2" s="79" t="s">
        <v>95</v>
      </c>
      <c r="B2" s="79"/>
      <c r="C2" s="79"/>
    </row>
    <row r="5" spans="1:4" x14ac:dyDescent="0.25">
      <c r="A5" t="s">
        <v>96</v>
      </c>
    </row>
    <row r="6" spans="1:4" x14ac:dyDescent="0.25">
      <c r="A6" t="s">
        <v>97</v>
      </c>
    </row>
    <row r="7" spans="1:4" x14ac:dyDescent="0.25">
      <c r="A7" t="s">
        <v>98</v>
      </c>
    </row>
    <row r="9" spans="1:4" x14ac:dyDescent="0.25">
      <c r="A9" s="80" t="s">
        <v>99</v>
      </c>
      <c r="B9" s="80"/>
      <c r="C9" s="80"/>
    </row>
    <row r="11" spans="1:4" x14ac:dyDescent="0.25">
      <c r="A11" s="78" t="s">
        <v>100</v>
      </c>
      <c r="B11" s="78"/>
      <c r="C11" s="78"/>
      <c r="D11" s="56"/>
    </row>
    <row r="13" spans="1:4" x14ac:dyDescent="0.25">
      <c r="A13" s="70">
        <v>1</v>
      </c>
      <c r="B13" s="53" t="s">
        <v>101</v>
      </c>
      <c r="C13" s="75"/>
    </row>
    <row r="14" spans="1:4" x14ac:dyDescent="0.25">
      <c r="A14" s="70"/>
      <c r="B14" s="54" t="s">
        <v>102</v>
      </c>
      <c r="C14" s="77"/>
    </row>
    <row r="15" spans="1:4" x14ac:dyDescent="0.25">
      <c r="A15" s="70">
        <v>2</v>
      </c>
      <c r="B15" s="53" t="s">
        <v>103</v>
      </c>
      <c r="C15" s="75"/>
    </row>
    <row r="16" spans="1:4" x14ac:dyDescent="0.25">
      <c r="A16" s="70"/>
      <c r="B16" s="55" t="s">
        <v>104</v>
      </c>
      <c r="C16" s="76"/>
    </row>
    <row r="17" spans="1:3" x14ac:dyDescent="0.25">
      <c r="A17" s="70"/>
      <c r="B17" s="54" t="s">
        <v>105</v>
      </c>
      <c r="C17" s="77"/>
    </row>
    <row r="18" spans="1:3" x14ac:dyDescent="0.25">
      <c r="A18" s="70">
        <v>3</v>
      </c>
      <c r="B18" s="53" t="s">
        <v>106</v>
      </c>
      <c r="C18" s="75"/>
    </row>
    <row r="19" spans="1:3" x14ac:dyDescent="0.25">
      <c r="A19" s="70"/>
      <c r="B19" s="55" t="s">
        <v>107</v>
      </c>
      <c r="C19" s="76"/>
    </row>
    <row r="20" spans="1:3" x14ac:dyDescent="0.25">
      <c r="A20" s="70"/>
      <c r="B20" s="54" t="s">
        <v>108</v>
      </c>
      <c r="C20" s="77"/>
    </row>
    <row r="21" spans="1:3" x14ac:dyDescent="0.25">
      <c r="A21" s="70">
        <v>4</v>
      </c>
      <c r="B21" s="53" t="s">
        <v>109</v>
      </c>
      <c r="C21" s="75"/>
    </row>
    <row r="22" spans="1:3" x14ac:dyDescent="0.25">
      <c r="A22" s="70"/>
      <c r="B22" s="54" t="s">
        <v>110</v>
      </c>
      <c r="C22" s="77"/>
    </row>
    <row r="24" spans="1:3" x14ac:dyDescent="0.25">
      <c r="A24" s="78" t="s">
        <v>111</v>
      </c>
      <c r="B24" s="78"/>
      <c r="C24" s="78"/>
    </row>
    <row r="26" spans="1:3" x14ac:dyDescent="0.25">
      <c r="A26" s="70">
        <v>1</v>
      </c>
      <c r="B26" s="53" t="s">
        <v>101</v>
      </c>
      <c r="C26" s="71"/>
    </row>
    <row r="27" spans="1:3" x14ac:dyDescent="0.25">
      <c r="A27" s="70"/>
      <c r="B27" s="54" t="s">
        <v>112</v>
      </c>
      <c r="C27" s="72"/>
    </row>
    <row r="28" spans="1:3" x14ac:dyDescent="0.25">
      <c r="A28" s="70">
        <v>2</v>
      </c>
      <c r="B28" s="53" t="s">
        <v>113</v>
      </c>
      <c r="C28" s="71"/>
    </row>
    <row r="29" spans="1:3" x14ac:dyDescent="0.25">
      <c r="A29" s="70"/>
      <c r="B29" s="54" t="s">
        <v>114</v>
      </c>
      <c r="C29" s="72"/>
    </row>
    <row r="30" spans="1:3" x14ac:dyDescent="0.25">
      <c r="A30" s="70">
        <v>3</v>
      </c>
      <c r="B30" s="53" t="s">
        <v>106</v>
      </c>
      <c r="C30" s="71"/>
    </row>
    <row r="31" spans="1:3" x14ac:dyDescent="0.25">
      <c r="A31" s="70"/>
      <c r="B31" s="55" t="s">
        <v>115</v>
      </c>
      <c r="C31" s="74"/>
    </row>
    <row r="32" spans="1:3" x14ac:dyDescent="0.25">
      <c r="A32" s="70"/>
      <c r="B32" s="54" t="s">
        <v>116</v>
      </c>
      <c r="C32" s="72"/>
    </row>
    <row r="33" spans="1:3" x14ac:dyDescent="0.25">
      <c r="A33" s="70">
        <v>4</v>
      </c>
      <c r="B33" s="53" t="s">
        <v>117</v>
      </c>
      <c r="C33" s="71"/>
    </row>
    <row r="34" spans="1:3" x14ac:dyDescent="0.25">
      <c r="A34" s="70"/>
      <c r="B34" s="55" t="s">
        <v>118</v>
      </c>
      <c r="C34" s="74"/>
    </row>
    <row r="35" spans="1:3" x14ac:dyDescent="0.25">
      <c r="A35" s="70"/>
      <c r="B35" s="54" t="s">
        <v>119</v>
      </c>
      <c r="C35" s="72"/>
    </row>
    <row r="36" spans="1:3" x14ac:dyDescent="0.25">
      <c r="A36" s="70">
        <v>5</v>
      </c>
      <c r="B36" s="53" t="s">
        <v>120</v>
      </c>
      <c r="C36" s="71"/>
    </row>
    <row r="37" spans="1:3" x14ac:dyDescent="0.25">
      <c r="A37" s="70"/>
      <c r="B37" s="54" t="s">
        <v>121</v>
      </c>
      <c r="C37" s="72"/>
    </row>
    <row r="38" spans="1:3" x14ac:dyDescent="0.25">
      <c r="A38" s="70">
        <v>6</v>
      </c>
      <c r="B38" s="53" t="s">
        <v>122</v>
      </c>
      <c r="C38" s="71"/>
    </row>
    <row r="39" spans="1:3" x14ac:dyDescent="0.25">
      <c r="A39" s="70"/>
      <c r="B39" s="54" t="s">
        <v>123</v>
      </c>
      <c r="C39" s="72"/>
    </row>
    <row r="40" spans="1:3" x14ac:dyDescent="0.25">
      <c r="A40" s="70">
        <v>7</v>
      </c>
      <c r="B40" s="53" t="s">
        <v>124</v>
      </c>
      <c r="C40" s="71"/>
    </row>
    <row r="41" spans="1:3" x14ac:dyDescent="0.25">
      <c r="A41" s="70"/>
      <c r="B41" s="54" t="s">
        <v>125</v>
      </c>
      <c r="C41" s="72"/>
    </row>
    <row r="44" spans="1:3" x14ac:dyDescent="0.25">
      <c r="A44" s="73" t="s">
        <v>126</v>
      </c>
      <c r="B44" s="73"/>
      <c r="C44" s="73"/>
    </row>
    <row r="45" spans="1:3" x14ac:dyDescent="0.25">
      <c r="A45" t="s">
        <v>127</v>
      </c>
    </row>
    <row r="46" spans="1:3" x14ac:dyDescent="0.25">
      <c r="A46" t="s">
        <v>128</v>
      </c>
    </row>
    <row r="47" spans="1:3" x14ac:dyDescent="0.25">
      <c r="A47" t="s">
        <v>129</v>
      </c>
    </row>
    <row r="48" spans="1:3" x14ac:dyDescent="0.25">
      <c r="A48" t="s">
        <v>130</v>
      </c>
    </row>
    <row r="49" spans="1:1" x14ac:dyDescent="0.25">
      <c r="A49" t="s">
        <v>131</v>
      </c>
    </row>
    <row r="50" spans="1:1" x14ac:dyDescent="0.25">
      <c r="A50" t="s">
        <v>132</v>
      </c>
    </row>
  </sheetData>
  <mergeCells count="28">
    <mergeCell ref="A1:C1"/>
    <mergeCell ref="A2:C2"/>
    <mergeCell ref="A9:C9"/>
    <mergeCell ref="A11:C11"/>
    <mergeCell ref="A13:A14"/>
    <mergeCell ref="C13:C14"/>
    <mergeCell ref="A30:A32"/>
    <mergeCell ref="C30:C32"/>
    <mergeCell ref="A15:A17"/>
    <mergeCell ref="C15:C17"/>
    <mergeCell ref="A18:A20"/>
    <mergeCell ref="C18:C20"/>
    <mergeCell ref="A21:A22"/>
    <mergeCell ref="C21:C22"/>
    <mergeCell ref="A24:C24"/>
    <mergeCell ref="A26:A27"/>
    <mergeCell ref="C26:C27"/>
    <mergeCell ref="A28:A29"/>
    <mergeCell ref="C28:C29"/>
    <mergeCell ref="A40:A41"/>
    <mergeCell ref="C40:C41"/>
    <mergeCell ref="A44:C44"/>
    <mergeCell ref="A33:A35"/>
    <mergeCell ref="C33:C35"/>
    <mergeCell ref="A36:A37"/>
    <mergeCell ref="C36:C37"/>
    <mergeCell ref="A38:A39"/>
    <mergeCell ref="C38:C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3441-04FD-46FB-BD56-F8EB1CF9D07C}">
  <dimension ref="B3:M34"/>
  <sheetViews>
    <sheetView zoomScale="90" zoomScaleNormal="90" workbookViewId="0">
      <selection activeCell="I30" sqref="I30"/>
    </sheetView>
  </sheetViews>
  <sheetFormatPr defaultRowHeight="15" x14ac:dyDescent="0.25"/>
  <cols>
    <col min="2" max="2" width="29.5703125" customWidth="1"/>
    <col min="3" max="3" width="62.5703125" bestFit="1" customWidth="1"/>
    <col min="4" max="8" width="15.7109375" customWidth="1"/>
    <col min="9" max="9" width="27" customWidth="1"/>
    <col min="10" max="10" width="13.28515625" bestFit="1" customWidth="1"/>
    <col min="11" max="11" width="14.28515625" bestFit="1" customWidth="1"/>
    <col min="12" max="12" width="12.28515625" bestFit="1" customWidth="1"/>
    <col min="13" max="13" width="14.28515625" bestFit="1" customWidth="1"/>
  </cols>
  <sheetData>
    <row r="3" spans="2:11" x14ac:dyDescent="0.25">
      <c r="B3" s="81" t="str">
        <f>+C7</f>
        <v>Main Street Grocery</v>
      </c>
      <c r="C3" s="81"/>
      <c r="D3" s="81"/>
      <c r="E3" s="81"/>
      <c r="F3" s="81"/>
      <c r="G3" s="81"/>
      <c r="H3" s="81"/>
      <c r="I3" s="81"/>
    </row>
    <row r="6" spans="2:11" ht="15.75" thickBot="1" x14ac:dyDescent="0.3">
      <c r="D6" s="14"/>
      <c r="E6" s="14"/>
      <c r="F6" s="14"/>
      <c r="G6" s="14"/>
    </row>
    <row r="7" spans="2:11" ht="15.75" thickBot="1" x14ac:dyDescent="0.3">
      <c r="B7" s="7" t="s">
        <v>40</v>
      </c>
      <c r="C7" s="8" t="s">
        <v>139</v>
      </c>
      <c r="D7" s="8" t="s">
        <v>27</v>
      </c>
      <c r="E7" s="8" t="s">
        <v>26</v>
      </c>
      <c r="F7" s="8" t="s">
        <v>25</v>
      </c>
      <c r="G7" s="8" t="s">
        <v>24</v>
      </c>
      <c r="H7" s="9" t="s">
        <v>23</v>
      </c>
      <c r="I7" s="10" t="s">
        <v>22</v>
      </c>
    </row>
    <row r="8" spans="2:11" x14ac:dyDescent="0.25">
      <c r="C8" t="s">
        <v>21</v>
      </c>
      <c r="D8" s="11">
        <v>800000</v>
      </c>
      <c r="E8" s="11">
        <v>825000</v>
      </c>
      <c r="F8" s="11">
        <v>850000</v>
      </c>
      <c r="G8" s="11">
        <v>875000</v>
      </c>
      <c r="H8" s="91">
        <f>SUM(D8:G8)</f>
        <v>3350000</v>
      </c>
      <c r="I8" s="84">
        <f>+H8/12</f>
        <v>279166.66666666669</v>
      </c>
      <c r="J8" t="s">
        <v>140</v>
      </c>
    </row>
    <row r="9" spans="2:11" x14ac:dyDescent="0.25">
      <c r="C9" t="s">
        <v>20</v>
      </c>
      <c r="D9" s="92">
        <v>4000</v>
      </c>
      <c r="E9" s="92">
        <v>3000</v>
      </c>
      <c r="F9" s="92">
        <v>2000</v>
      </c>
      <c r="G9" s="92">
        <v>1000</v>
      </c>
      <c r="H9" s="83">
        <f>SUM(D9:G9)</f>
        <v>10000</v>
      </c>
      <c r="I9" s="84">
        <f>+H9/12</f>
        <v>833.33333333333337</v>
      </c>
      <c r="J9" t="s">
        <v>141</v>
      </c>
      <c r="K9" t="s">
        <v>41</v>
      </c>
    </row>
    <row r="10" spans="2:11" x14ac:dyDescent="0.25">
      <c r="B10" s="3" t="s">
        <v>19</v>
      </c>
      <c r="D10" s="11"/>
      <c r="E10" s="11"/>
      <c r="F10" s="11"/>
      <c r="G10" s="11"/>
      <c r="H10" s="83"/>
      <c r="I10" s="84"/>
    </row>
    <row r="11" spans="2:11" x14ac:dyDescent="0.25">
      <c r="B11" s="3" t="s">
        <v>18</v>
      </c>
      <c r="C11" s="4" t="s">
        <v>17</v>
      </c>
      <c r="D11" s="11">
        <f>+D8+-D13</f>
        <v>775000</v>
      </c>
      <c r="E11" s="11">
        <f t="shared" ref="E11:G11" si="0">+E8+-E13</f>
        <v>800000</v>
      </c>
      <c r="F11" s="11">
        <f t="shared" si="0"/>
        <v>825000</v>
      </c>
      <c r="G11" s="11">
        <f t="shared" si="0"/>
        <v>850000</v>
      </c>
      <c r="H11" s="83">
        <f t="shared" ref="H11:H21" si="1">SUM(D11:G11)</f>
        <v>3250000</v>
      </c>
      <c r="I11" s="84">
        <f>+H11/12</f>
        <v>270833.33333333331</v>
      </c>
    </row>
    <row r="12" spans="2:11" x14ac:dyDescent="0.25">
      <c r="B12" s="3" t="s">
        <v>16</v>
      </c>
      <c r="C12" s="4" t="s">
        <v>15</v>
      </c>
      <c r="D12" s="11">
        <v>0</v>
      </c>
      <c r="E12" s="11">
        <v>0</v>
      </c>
      <c r="F12" s="11">
        <v>0</v>
      </c>
      <c r="G12" s="11">
        <v>0</v>
      </c>
      <c r="H12" s="83">
        <f t="shared" si="1"/>
        <v>0</v>
      </c>
      <c r="I12" s="84">
        <f>SUM(E12:H12)</f>
        <v>0</v>
      </c>
    </row>
    <row r="13" spans="2:11" x14ac:dyDescent="0.25">
      <c r="B13" s="3" t="s">
        <v>14</v>
      </c>
      <c r="C13" s="4" t="s">
        <v>13</v>
      </c>
      <c r="D13" s="11">
        <v>25000</v>
      </c>
      <c r="E13" s="11">
        <f>+D13</f>
        <v>25000</v>
      </c>
      <c r="F13" s="11">
        <f>+E13</f>
        <v>25000</v>
      </c>
      <c r="G13" s="11">
        <f>+F13</f>
        <v>25000</v>
      </c>
      <c r="H13" s="83">
        <f t="shared" si="1"/>
        <v>100000</v>
      </c>
      <c r="I13" s="84">
        <f>+H13/12</f>
        <v>8333.3333333333339</v>
      </c>
      <c r="J13" t="s">
        <v>39</v>
      </c>
    </row>
    <row r="14" spans="2:11" x14ac:dyDescent="0.25">
      <c r="B14" s="3" t="s">
        <v>12</v>
      </c>
      <c r="C14" s="4" t="s">
        <v>11</v>
      </c>
      <c r="D14" s="11">
        <v>0</v>
      </c>
      <c r="E14" s="11">
        <v>0</v>
      </c>
      <c r="F14" s="11">
        <v>0</v>
      </c>
      <c r="G14" s="11">
        <v>0</v>
      </c>
      <c r="H14" s="83">
        <f t="shared" si="1"/>
        <v>0</v>
      </c>
      <c r="I14" s="84">
        <f>SUM(E14:H14)</f>
        <v>0</v>
      </c>
    </row>
    <row r="15" spans="2:11" ht="15.75" thickBot="1" x14ac:dyDescent="0.3">
      <c r="B15" s="3"/>
      <c r="C15" s="5" t="s">
        <v>10</v>
      </c>
      <c r="D15" s="21">
        <f>SUM(D11:D14)</f>
        <v>800000</v>
      </c>
      <c r="E15" s="21">
        <f t="shared" ref="E15:G15" si="2">SUM(E11:E14)</f>
        <v>825000</v>
      </c>
      <c r="F15" s="21">
        <f t="shared" si="2"/>
        <v>850000</v>
      </c>
      <c r="G15" s="21">
        <f t="shared" si="2"/>
        <v>875000</v>
      </c>
      <c r="H15" s="93">
        <f t="shared" si="1"/>
        <v>3350000</v>
      </c>
      <c r="I15" s="85">
        <f t="shared" ref="I15:I20" si="3">+H15/12</f>
        <v>279166.66666666669</v>
      </c>
      <c r="K15" s="14"/>
    </row>
    <row r="16" spans="2:11" ht="24.75" x14ac:dyDescent="0.25">
      <c r="B16" s="3" t="s">
        <v>9</v>
      </c>
      <c r="C16" s="2" t="s">
        <v>8</v>
      </c>
      <c r="D16" s="11">
        <v>50000</v>
      </c>
      <c r="E16" s="11">
        <v>60000</v>
      </c>
      <c r="F16" s="11">
        <v>70000</v>
      </c>
      <c r="G16" s="11">
        <v>80000</v>
      </c>
      <c r="H16" s="83">
        <f t="shared" si="1"/>
        <v>260000</v>
      </c>
      <c r="I16" s="84">
        <f t="shared" si="3"/>
        <v>21666.666666666668</v>
      </c>
      <c r="J16" t="s">
        <v>142</v>
      </c>
      <c r="K16" s="14"/>
    </row>
    <row r="17" spans="2:13" x14ac:dyDescent="0.25">
      <c r="B17" s="3" t="s">
        <v>7</v>
      </c>
      <c r="C17" s="4" t="s">
        <v>6</v>
      </c>
      <c r="D17" s="11">
        <v>10000</v>
      </c>
      <c r="E17" s="11">
        <v>11000</v>
      </c>
      <c r="F17" s="11">
        <v>12000</v>
      </c>
      <c r="G17" s="11">
        <v>13000</v>
      </c>
      <c r="H17" s="83">
        <f t="shared" si="1"/>
        <v>46000</v>
      </c>
      <c r="I17" s="84">
        <f t="shared" si="3"/>
        <v>3833.3333333333335</v>
      </c>
      <c r="J17" t="s">
        <v>142</v>
      </c>
      <c r="K17" s="14"/>
    </row>
    <row r="18" spans="2:13" ht="24.75" x14ac:dyDescent="0.25">
      <c r="B18" s="3" t="s">
        <v>5</v>
      </c>
      <c r="C18" s="2" t="s">
        <v>4</v>
      </c>
      <c r="D18" s="11">
        <f>+D9</f>
        <v>4000</v>
      </c>
      <c r="E18" s="11">
        <f t="shared" ref="E18:G18" si="4">+E9</f>
        <v>3000</v>
      </c>
      <c r="F18" s="11">
        <f t="shared" si="4"/>
        <v>2000</v>
      </c>
      <c r="G18" s="11">
        <f t="shared" si="4"/>
        <v>1000</v>
      </c>
      <c r="H18" s="83">
        <f t="shared" si="1"/>
        <v>10000</v>
      </c>
      <c r="I18" s="84">
        <f t="shared" si="3"/>
        <v>833.33333333333337</v>
      </c>
      <c r="J18" t="s">
        <v>143</v>
      </c>
      <c r="K18" s="14"/>
    </row>
    <row r="19" spans="2:13" ht="24.75" x14ac:dyDescent="0.25">
      <c r="B19" s="3" t="s">
        <v>3</v>
      </c>
      <c r="C19" s="2" t="s">
        <v>2</v>
      </c>
      <c r="D19" s="11">
        <v>0</v>
      </c>
      <c r="E19" s="11">
        <v>0</v>
      </c>
      <c r="F19" s="11">
        <v>0</v>
      </c>
      <c r="G19" s="11">
        <v>0</v>
      </c>
      <c r="H19" s="83">
        <f t="shared" si="1"/>
        <v>0</v>
      </c>
      <c r="I19" s="84">
        <f t="shared" si="3"/>
        <v>0</v>
      </c>
    </row>
    <row r="20" spans="2:13" x14ac:dyDescent="0.25">
      <c r="D20" s="11"/>
      <c r="E20" s="11"/>
      <c r="F20" s="11"/>
      <c r="G20" s="11"/>
      <c r="H20" s="83">
        <f t="shared" si="1"/>
        <v>0</v>
      </c>
      <c r="I20" s="84">
        <f t="shared" si="3"/>
        <v>0</v>
      </c>
    </row>
    <row r="21" spans="2:13" ht="15.75" thickBot="1" x14ac:dyDescent="0.3">
      <c r="C21" s="1" t="s">
        <v>1</v>
      </c>
      <c r="D21" s="21">
        <f>SUM(D15:D20)</f>
        <v>864000</v>
      </c>
      <c r="E21" s="21">
        <f>SUM(E15:E20)</f>
        <v>899000</v>
      </c>
      <c r="F21" s="21">
        <f>SUM(F15:F20)</f>
        <v>934000</v>
      </c>
      <c r="G21" s="21">
        <f>SUM(G15:G20)</f>
        <v>969000</v>
      </c>
      <c r="H21" s="94">
        <f t="shared" si="1"/>
        <v>3666000</v>
      </c>
      <c r="I21" s="85">
        <f>+H21/12</f>
        <v>305500</v>
      </c>
    </row>
    <row r="22" spans="2:13" x14ac:dyDescent="0.25">
      <c r="D22" s="11"/>
      <c r="E22" s="11"/>
      <c r="F22" s="11"/>
      <c r="G22" s="11"/>
      <c r="H22" s="11"/>
      <c r="I22" s="86"/>
    </row>
    <row r="23" spans="2:13" x14ac:dyDescent="0.25">
      <c r="C23" s="24" t="s">
        <v>28</v>
      </c>
      <c r="D23" s="95">
        <f>-+'Employees &gt; $100k'!I9/4</f>
        <v>-127500</v>
      </c>
      <c r="E23" s="95">
        <f>+D23</f>
        <v>-127500</v>
      </c>
      <c r="F23" s="95">
        <f>+E23</f>
        <v>-127500</v>
      </c>
      <c r="G23" s="95">
        <f>+F23</f>
        <v>-127500</v>
      </c>
      <c r="H23" s="96">
        <f>SUM(D23:G23)</f>
        <v>-510000</v>
      </c>
      <c r="I23" s="87">
        <f>+H23/12</f>
        <v>-42500</v>
      </c>
      <c r="J23" t="s">
        <v>144</v>
      </c>
      <c r="K23" s="14"/>
    </row>
    <row r="24" spans="2:13" ht="15.75" thickBot="1" x14ac:dyDescent="0.3">
      <c r="C24" s="1" t="s">
        <v>31</v>
      </c>
      <c r="D24" s="21">
        <f>+D23+D21</f>
        <v>736500</v>
      </c>
      <c r="E24" s="21">
        <f t="shared" ref="E24:G24" si="5">+E23+E21</f>
        <v>771500</v>
      </c>
      <c r="F24" s="21">
        <f t="shared" si="5"/>
        <v>806500</v>
      </c>
      <c r="G24" s="21">
        <f t="shared" si="5"/>
        <v>841500</v>
      </c>
      <c r="H24" s="94">
        <f>SUM(D24:G24)</f>
        <v>3156000</v>
      </c>
      <c r="I24" s="85">
        <f>+I23+I21</f>
        <v>263000</v>
      </c>
      <c r="J24" s="22"/>
      <c r="K24" s="14"/>
      <c r="L24" s="14"/>
      <c r="M24" s="14"/>
    </row>
    <row r="25" spans="2:13" x14ac:dyDescent="0.25">
      <c r="C25" s="6"/>
      <c r="D25" s="11"/>
      <c r="E25" s="11"/>
      <c r="F25" s="11"/>
      <c r="G25" s="11"/>
      <c r="H25" s="12"/>
      <c r="I25" s="86"/>
    </row>
    <row r="26" spans="2:13" x14ac:dyDescent="0.25">
      <c r="C26" s="6" t="s">
        <v>29</v>
      </c>
      <c r="D26" s="11">
        <f>+'Employees &gt; $100k'!I10*(100000/4)</f>
        <v>75000</v>
      </c>
      <c r="E26" s="11">
        <f>+D26</f>
        <v>75000</v>
      </c>
      <c r="F26" s="11">
        <f>+E26</f>
        <v>75000</v>
      </c>
      <c r="G26" s="11">
        <f>+F26</f>
        <v>75000</v>
      </c>
      <c r="H26" s="12">
        <f>SUM(D26:G26)</f>
        <v>300000</v>
      </c>
      <c r="I26" s="88">
        <f>+H26/12</f>
        <v>25000</v>
      </c>
      <c r="J26" t="s">
        <v>145</v>
      </c>
      <c r="K26" s="23"/>
    </row>
    <row r="27" spans="2:13" x14ac:dyDescent="0.25">
      <c r="D27" s="11"/>
      <c r="E27" s="11"/>
      <c r="F27" s="11"/>
      <c r="G27" s="11"/>
      <c r="H27" s="11"/>
      <c r="I27" s="86"/>
    </row>
    <row r="28" spans="2:13" ht="15.75" thickBot="1" x14ac:dyDescent="0.3">
      <c r="C28" s="1" t="s">
        <v>30</v>
      </c>
      <c r="D28" s="21">
        <f>+D21+D23+D26</f>
        <v>811500</v>
      </c>
      <c r="E28" s="21">
        <f t="shared" ref="E28:G28" si="6">+E21+E23+E26</f>
        <v>846500</v>
      </c>
      <c r="F28" s="21">
        <f t="shared" si="6"/>
        <v>881500</v>
      </c>
      <c r="G28" s="21">
        <f t="shared" si="6"/>
        <v>916500</v>
      </c>
      <c r="H28" s="94">
        <f>SUM(D28:G28)</f>
        <v>3456000</v>
      </c>
      <c r="I28" s="85">
        <f>+I26+I24</f>
        <v>288000</v>
      </c>
    </row>
    <row r="29" spans="2:13" x14ac:dyDescent="0.25">
      <c r="I29" s="86"/>
    </row>
    <row r="30" spans="2:13" x14ac:dyDescent="0.25">
      <c r="I30" s="86"/>
    </row>
    <row r="31" spans="2:13" x14ac:dyDescent="0.25">
      <c r="I31" s="86"/>
    </row>
    <row r="32" spans="2:13" ht="15.75" thickBot="1" x14ac:dyDescent="0.3">
      <c r="G32" s="13">
        <v>2.5</v>
      </c>
      <c r="H32" s="13" t="s">
        <v>0</v>
      </c>
      <c r="I32" s="89">
        <f>+I28*2.5</f>
        <v>720000</v>
      </c>
      <c r="K32" s="14"/>
    </row>
    <row r="33" spans="7:9" x14ac:dyDescent="0.25">
      <c r="I33" s="86"/>
    </row>
    <row r="34" spans="7:9" ht="15.75" thickBot="1" x14ac:dyDescent="0.3">
      <c r="G34" s="20">
        <v>2.5</v>
      </c>
      <c r="H34" s="20" t="s">
        <v>38</v>
      </c>
      <c r="I34" s="90">
        <v>10000000</v>
      </c>
    </row>
  </sheetData>
  <mergeCells count="1">
    <mergeCell ref="B3:I3"/>
  </mergeCells>
  <pageMargins left="0.7" right="0.7" top="0.75" bottom="0.75" header="0.3" footer="0.3"/>
  <pageSetup orientation="portrait" horizontalDpi="0" verticalDpi="0" r:id="rId1"/>
  <ignoredErrors>
    <ignoredError sqref="I12 I1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E589-31C1-4763-8E2C-F9C11C51DA02}">
  <dimension ref="B2:I14"/>
  <sheetViews>
    <sheetView workbookViewId="0">
      <selection activeCell="L20" sqref="L20"/>
    </sheetView>
  </sheetViews>
  <sheetFormatPr defaultRowHeight="15" x14ac:dyDescent="0.25"/>
  <cols>
    <col min="2" max="7" width="12.7109375" customWidth="1"/>
    <col min="8" max="8" width="9.5703125" bestFit="1" customWidth="1"/>
    <col min="9" max="9" width="13.28515625" bestFit="1" customWidth="1"/>
  </cols>
  <sheetData>
    <row r="2" spans="2:9" ht="15.75" thickBot="1" x14ac:dyDescent="0.3">
      <c r="I2" s="25"/>
    </row>
    <row r="3" spans="2:9" ht="23.25" thickBot="1" x14ac:dyDescent="0.3">
      <c r="B3" s="15" t="s">
        <v>32</v>
      </c>
      <c r="C3" s="15" t="s">
        <v>33</v>
      </c>
      <c r="D3" s="15" t="s">
        <v>34</v>
      </c>
      <c r="E3" s="15" t="s">
        <v>35</v>
      </c>
      <c r="F3" s="15" t="s">
        <v>36</v>
      </c>
      <c r="G3" s="15" t="s">
        <v>37</v>
      </c>
      <c r="H3" s="15"/>
      <c r="I3" s="26" t="s">
        <v>149</v>
      </c>
    </row>
    <row r="4" spans="2:9" ht="15.75" thickBot="1" x14ac:dyDescent="0.3">
      <c r="B4" s="16"/>
      <c r="C4" s="16"/>
      <c r="D4" s="16"/>
      <c r="E4" s="16"/>
      <c r="F4" s="16"/>
      <c r="G4" s="16"/>
      <c r="H4" s="17"/>
      <c r="I4" s="27"/>
    </row>
    <row r="5" spans="2:9" ht="15.75" thickBot="1" x14ac:dyDescent="0.3">
      <c r="B5" s="18"/>
      <c r="C5" s="18"/>
      <c r="D5" s="18" t="s">
        <v>146</v>
      </c>
      <c r="E5" s="18" t="s">
        <v>150</v>
      </c>
      <c r="F5" s="18" t="s">
        <v>154</v>
      </c>
      <c r="G5" s="18"/>
      <c r="H5" s="19"/>
      <c r="I5" s="28">
        <v>225000</v>
      </c>
    </row>
    <row r="6" spans="2:9" ht="15.75" thickBot="1" x14ac:dyDescent="0.3">
      <c r="B6" s="18"/>
      <c r="C6" s="18"/>
      <c r="D6" s="18" t="s">
        <v>147</v>
      </c>
      <c r="E6" s="18" t="s">
        <v>151</v>
      </c>
      <c r="F6" s="18" t="s">
        <v>155</v>
      </c>
      <c r="G6" s="18"/>
      <c r="H6" s="19"/>
      <c r="I6" s="28">
        <v>175000</v>
      </c>
    </row>
    <row r="7" spans="2:9" ht="15.75" thickBot="1" x14ac:dyDescent="0.3">
      <c r="B7" s="18"/>
      <c r="C7" s="18"/>
      <c r="D7" s="18" t="s">
        <v>148</v>
      </c>
      <c r="E7" s="18" t="s">
        <v>152</v>
      </c>
      <c r="F7" s="18" t="s">
        <v>156</v>
      </c>
      <c r="G7" s="18"/>
      <c r="H7" s="19"/>
      <c r="I7" s="28">
        <v>110000</v>
      </c>
    </row>
    <row r="8" spans="2:9" ht="15.75" thickBot="1" x14ac:dyDescent="0.3">
      <c r="B8" s="18"/>
      <c r="C8" s="18"/>
      <c r="D8" s="18"/>
      <c r="E8" s="18"/>
      <c r="F8" s="18"/>
      <c r="G8" s="18"/>
      <c r="H8" s="19"/>
      <c r="I8" s="28"/>
    </row>
    <row r="9" spans="2:9" ht="15.75" thickBot="1" x14ac:dyDescent="0.3">
      <c r="H9" t="s">
        <v>133</v>
      </c>
      <c r="I9" s="29">
        <f>SUM(I5:I8)</f>
        <v>510000</v>
      </c>
    </row>
    <row r="10" spans="2:9" x14ac:dyDescent="0.25">
      <c r="H10" t="s">
        <v>134</v>
      </c>
      <c r="I10" s="82">
        <f>COUNT(I5:I8)</f>
        <v>3</v>
      </c>
    </row>
    <row r="11" spans="2:9" x14ac:dyDescent="0.25">
      <c r="I11" s="25"/>
    </row>
    <row r="12" spans="2:9" ht="15.75" thickBot="1" x14ac:dyDescent="0.3">
      <c r="H12" t="s">
        <v>153</v>
      </c>
      <c r="I12" s="30">
        <f>+I10*100000</f>
        <v>300000</v>
      </c>
    </row>
    <row r="13" spans="2:9" ht="15.75" thickBot="1" x14ac:dyDescent="0.3">
      <c r="H13" t="s">
        <v>135</v>
      </c>
      <c r="I13" s="29">
        <f>+I9-I12</f>
        <v>210000</v>
      </c>
    </row>
    <row r="14" spans="2:9" x14ac:dyDescent="0.25">
      <c r="I14"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DDA5-B7EB-48C8-ACB5-B2F020ED90CF}">
  <dimension ref="A1:D304"/>
  <sheetViews>
    <sheetView showGridLines="0" workbookViewId="0">
      <selection activeCell="F10" sqref="F10:F11"/>
    </sheetView>
  </sheetViews>
  <sheetFormatPr defaultRowHeight="15" x14ac:dyDescent="0.25"/>
  <cols>
    <col min="1" max="1" width="15.5703125" style="57" bestFit="1" customWidth="1"/>
    <col min="2" max="2" width="13.85546875" bestFit="1" customWidth="1"/>
    <col min="3" max="3" width="13.140625" bestFit="1" customWidth="1"/>
    <col min="4" max="4" width="13.42578125" bestFit="1" customWidth="1"/>
    <col min="6" max="6" width="16" customWidth="1"/>
  </cols>
  <sheetData>
    <row r="1" spans="1:4" ht="15.75" thickBot="1" x14ac:dyDescent="0.3"/>
    <row r="2" spans="1:4" ht="23.25" thickBot="1" x14ac:dyDescent="0.3">
      <c r="A2" s="58" t="s">
        <v>136</v>
      </c>
      <c r="B2" s="15" t="s">
        <v>137</v>
      </c>
      <c r="C2" s="15" t="s">
        <v>138</v>
      </c>
      <c r="D2" s="15" t="s">
        <v>21</v>
      </c>
    </row>
    <row r="3" spans="1:4" ht="15.75" thickBot="1" x14ac:dyDescent="0.3">
      <c r="A3" s="59"/>
      <c r="B3" s="60"/>
      <c r="C3" s="60"/>
      <c r="D3" s="61"/>
    </row>
    <row r="4" spans="1:4" ht="15.75" thickBot="1" x14ac:dyDescent="0.3">
      <c r="A4" s="59"/>
      <c r="B4" s="60"/>
      <c r="C4" s="60"/>
      <c r="D4" s="61"/>
    </row>
    <row r="5" spans="1:4" ht="15.75" thickBot="1" x14ac:dyDescent="0.3">
      <c r="A5" s="59"/>
      <c r="B5" s="60"/>
      <c r="C5" s="60"/>
      <c r="D5" s="61"/>
    </row>
    <row r="6" spans="1:4" ht="15.75" thickBot="1" x14ac:dyDescent="0.3">
      <c r="A6" s="59"/>
      <c r="B6" s="60"/>
      <c r="C6" s="60"/>
      <c r="D6" s="61"/>
    </row>
    <row r="7" spans="1:4" ht="15.75" thickBot="1" x14ac:dyDescent="0.3">
      <c r="A7" s="59"/>
      <c r="B7" s="60"/>
      <c r="C7" s="60"/>
      <c r="D7" s="61"/>
    </row>
    <row r="8" spans="1:4" ht="15.75" thickBot="1" x14ac:dyDescent="0.3">
      <c r="A8" s="59"/>
      <c r="B8" s="60"/>
      <c r="C8" s="60"/>
      <c r="D8" s="61"/>
    </row>
    <row r="9" spans="1:4" ht="15.75" thickBot="1" x14ac:dyDescent="0.3">
      <c r="A9" s="59"/>
      <c r="B9" s="60"/>
      <c r="C9" s="60"/>
      <c r="D9" s="61"/>
    </row>
    <row r="10" spans="1:4" ht="15.75" thickBot="1" x14ac:dyDescent="0.3">
      <c r="A10" s="59"/>
      <c r="B10" s="60"/>
      <c r="C10" s="60"/>
      <c r="D10" s="61"/>
    </row>
    <row r="11" spans="1:4" ht="15.75" thickBot="1" x14ac:dyDescent="0.3">
      <c r="A11" s="59"/>
      <c r="B11" s="60"/>
      <c r="C11" s="60"/>
      <c r="D11" s="61"/>
    </row>
    <row r="12" spans="1:4" ht="15.75" thickBot="1" x14ac:dyDescent="0.3">
      <c r="A12" s="59"/>
      <c r="B12" s="60"/>
      <c r="C12" s="60"/>
      <c r="D12" s="61"/>
    </row>
    <row r="13" spans="1:4" ht="15.75" thickBot="1" x14ac:dyDescent="0.3">
      <c r="A13" s="59"/>
      <c r="B13" s="60"/>
      <c r="C13" s="60"/>
      <c r="D13" s="61"/>
    </row>
    <row r="14" spans="1:4" ht="15.75" thickBot="1" x14ac:dyDescent="0.3">
      <c r="A14" s="59"/>
      <c r="B14" s="60"/>
      <c r="C14" s="60"/>
      <c r="D14" s="61"/>
    </row>
    <row r="15" spans="1:4" ht="15.75" thickBot="1" x14ac:dyDescent="0.3">
      <c r="A15" s="59"/>
      <c r="B15" s="60"/>
      <c r="C15" s="60"/>
      <c r="D15" s="61"/>
    </row>
    <row r="16" spans="1:4" ht="15.75" thickBot="1" x14ac:dyDescent="0.3">
      <c r="A16" s="59"/>
      <c r="B16" s="60"/>
      <c r="C16" s="60"/>
      <c r="D16" s="61"/>
    </row>
    <row r="17" spans="1:4" ht="15.75" thickBot="1" x14ac:dyDescent="0.3">
      <c r="A17" s="59"/>
      <c r="B17" s="60"/>
      <c r="C17" s="60"/>
      <c r="D17" s="61"/>
    </row>
    <row r="18" spans="1:4" ht="15.75" thickBot="1" x14ac:dyDescent="0.3">
      <c r="A18" s="59"/>
      <c r="B18" s="60"/>
      <c r="C18" s="60"/>
      <c r="D18" s="61"/>
    </row>
    <row r="19" spans="1:4" ht="15.75" thickBot="1" x14ac:dyDescent="0.3">
      <c r="A19" s="59"/>
      <c r="B19" s="60"/>
      <c r="C19" s="60"/>
      <c r="D19" s="61"/>
    </row>
    <row r="20" spans="1:4" ht="15.75" thickBot="1" x14ac:dyDescent="0.3">
      <c r="A20" s="59"/>
      <c r="B20" s="60"/>
      <c r="C20" s="60"/>
      <c r="D20" s="61"/>
    </row>
    <row r="21" spans="1:4" ht="15.75" thickBot="1" x14ac:dyDescent="0.3">
      <c r="A21" s="59"/>
      <c r="B21" s="60"/>
      <c r="C21" s="60"/>
      <c r="D21" s="61"/>
    </row>
    <row r="22" spans="1:4" ht="15.75" thickBot="1" x14ac:dyDescent="0.3">
      <c r="A22" s="59"/>
      <c r="B22" s="60"/>
      <c r="C22" s="60"/>
      <c r="D22" s="61"/>
    </row>
    <row r="23" spans="1:4" ht="15.75" thickBot="1" x14ac:dyDescent="0.3">
      <c r="A23" s="59"/>
      <c r="B23" s="60"/>
      <c r="C23" s="60"/>
      <c r="D23" s="61"/>
    </row>
    <row r="24" spans="1:4" ht="15.75" thickBot="1" x14ac:dyDescent="0.3">
      <c r="A24" s="59"/>
      <c r="B24" s="60"/>
      <c r="C24" s="60"/>
      <c r="D24" s="61"/>
    </row>
    <row r="25" spans="1:4" ht="15.75" thickBot="1" x14ac:dyDescent="0.3">
      <c r="A25" s="59"/>
      <c r="B25" s="60"/>
      <c r="C25" s="60"/>
      <c r="D25" s="61"/>
    </row>
    <row r="26" spans="1:4" ht="15.75" thickBot="1" x14ac:dyDescent="0.3">
      <c r="A26" s="59"/>
      <c r="B26" s="60"/>
      <c r="C26" s="60"/>
      <c r="D26" s="61"/>
    </row>
    <row r="27" spans="1:4" ht="15.75" thickBot="1" x14ac:dyDescent="0.3">
      <c r="A27" s="59"/>
      <c r="B27" s="60"/>
      <c r="C27" s="60"/>
      <c r="D27" s="61"/>
    </row>
    <row r="28" spans="1:4" ht="15.75" thickBot="1" x14ac:dyDescent="0.3">
      <c r="A28" s="59"/>
      <c r="B28" s="60"/>
      <c r="C28" s="60"/>
      <c r="D28" s="61"/>
    </row>
    <row r="29" spans="1:4" ht="15.75" thickBot="1" x14ac:dyDescent="0.3">
      <c r="A29" s="59"/>
      <c r="B29" s="60"/>
      <c r="C29" s="60"/>
      <c r="D29" s="61"/>
    </row>
    <row r="30" spans="1:4" ht="15.75" thickBot="1" x14ac:dyDescent="0.3">
      <c r="A30" s="59"/>
      <c r="B30" s="60"/>
      <c r="C30" s="60"/>
      <c r="D30" s="61"/>
    </row>
    <row r="31" spans="1:4" ht="15.75" thickBot="1" x14ac:dyDescent="0.3">
      <c r="A31" s="59"/>
      <c r="B31" s="60"/>
      <c r="C31" s="60"/>
      <c r="D31" s="61"/>
    </row>
    <row r="32" spans="1:4" ht="15.75" thickBot="1" x14ac:dyDescent="0.3">
      <c r="A32" s="59"/>
      <c r="B32" s="60"/>
      <c r="C32" s="60"/>
      <c r="D32" s="61"/>
    </row>
    <row r="33" spans="1:4" ht="15.75" thickBot="1" x14ac:dyDescent="0.3">
      <c r="A33" s="59"/>
      <c r="B33" s="60"/>
      <c r="C33" s="60"/>
      <c r="D33" s="61"/>
    </row>
    <row r="34" spans="1:4" ht="15.75" thickBot="1" x14ac:dyDescent="0.3">
      <c r="A34" s="59"/>
      <c r="B34" s="60"/>
      <c r="C34" s="60"/>
      <c r="D34" s="61"/>
    </row>
    <row r="35" spans="1:4" ht="15.75" thickBot="1" x14ac:dyDescent="0.3">
      <c r="A35" s="59"/>
      <c r="B35" s="60"/>
      <c r="C35" s="60"/>
      <c r="D35" s="61"/>
    </row>
    <row r="36" spans="1:4" ht="15.75" thickBot="1" x14ac:dyDescent="0.3">
      <c r="A36" s="59"/>
      <c r="B36" s="60"/>
      <c r="C36" s="60"/>
      <c r="D36" s="61"/>
    </row>
    <row r="37" spans="1:4" ht="15.75" thickBot="1" x14ac:dyDescent="0.3">
      <c r="A37" s="59"/>
      <c r="B37" s="60"/>
      <c r="C37" s="60"/>
      <c r="D37" s="61"/>
    </row>
    <row r="38" spans="1:4" ht="15.75" thickBot="1" x14ac:dyDescent="0.3">
      <c r="A38" s="59"/>
      <c r="B38" s="60"/>
      <c r="C38" s="60"/>
      <c r="D38" s="61"/>
    </row>
    <row r="39" spans="1:4" ht="15.75" thickBot="1" x14ac:dyDescent="0.3">
      <c r="A39" s="59"/>
      <c r="B39" s="60"/>
      <c r="C39" s="60"/>
      <c r="D39" s="61"/>
    </row>
    <row r="40" spans="1:4" ht="15.75" thickBot="1" x14ac:dyDescent="0.3">
      <c r="A40" s="59"/>
      <c r="B40" s="60"/>
      <c r="C40" s="60"/>
      <c r="D40" s="61"/>
    </row>
    <row r="41" spans="1:4" ht="15.75" thickBot="1" x14ac:dyDescent="0.3">
      <c r="A41" s="59"/>
      <c r="B41" s="60"/>
      <c r="C41" s="60"/>
      <c r="D41" s="61"/>
    </row>
    <row r="42" spans="1:4" ht="15.75" thickBot="1" x14ac:dyDescent="0.3">
      <c r="A42" s="59"/>
      <c r="B42" s="60"/>
      <c r="C42" s="60"/>
      <c r="D42" s="61"/>
    </row>
    <row r="43" spans="1:4" ht="15.75" thickBot="1" x14ac:dyDescent="0.3">
      <c r="A43" s="59"/>
      <c r="B43" s="60"/>
      <c r="C43" s="60"/>
      <c r="D43" s="61"/>
    </row>
    <row r="44" spans="1:4" ht="15.75" thickBot="1" x14ac:dyDescent="0.3">
      <c r="A44" s="59"/>
      <c r="B44" s="60"/>
      <c r="C44" s="60"/>
      <c r="D44" s="61"/>
    </row>
    <row r="45" spans="1:4" ht="15.75" thickBot="1" x14ac:dyDescent="0.3">
      <c r="A45" s="59"/>
      <c r="B45" s="60"/>
      <c r="C45" s="60"/>
      <c r="D45" s="61"/>
    </row>
    <row r="46" spans="1:4" ht="15.75" thickBot="1" x14ac:dyDescent="0.3">
      <c r="A46" s="59"/>
      <c r="B46" s="60"/>
      <c r="C46" s="60"/>
      <c r="D46" s="61"/>
    </row>
    <row r="47" spans="1:4" ht="15.75" thickBot="1" x14ac:dyDescent="0.3">
      <c r="A47" s="59"/>
      <c r="B47" s="60"/>
      <c r="C47" s="60"/>
      <c r="D47" s="61"/>
    </row>
    <row r="48" spans="1:4" ht="15.75" thickBot="1" x14ac:dyDescent="0.3">
      <c r="A48" s="59"/>
      <c r="B48" s="60"/>
      <c r="C48" s="60"/>
      <c r="D48" s="61"/>
    </row>
    <row r="49" spans="1:4" ht="15.75" thickBot="1" x14ac:dyDescent="0.3">
      <c r="A49" s="59"/>
      <c r="B49" s="60"/>
      <c r="C49" s="60"/>
      <c r="D49" s="61"/>
    </row>
    <row r="50" spans="1:4" ht="15.75" thickBot="1" x14ac:dyDescent="0.3">
      <c r="A50" s="59"/>
      <c r="B50" s="60"/>
      <c r="C50" s="60"/>
      <c r="D50" s="61"/>
    </row>
    <row r="51" spans="1:4" ht="15.75" thickBot="1" x14ac:dyDescent="0.3">
      <c r="A51" s="59"/>
      <c r="B51" s="60"/>
      <c r="C51" s="60"/>
      <c r="D51" s="61"/>
    </row>
    <row r="52" spans="1:4" ht="15.75" thickBot="1" x14ac:dyDescent="0.3">
      <c r="A52" s="59"/>
      <c r="B52" s="60"/>
      <c r="C52" s="60"/>
      <c r="D52" s="61"/>
    </row>
    <row r="53" spans="1:4" ht="15.75" thickBot="1" x14ac:dyDescent="0.3">
      <c r="A53" s="59"/>
      <c r="B53" s="60"/>
      <c r="C53" s="60"/>
      <c r="D53" s="61"/>
    </row>
    <row r="54" spans="1:4" ht="15.75" thickBot="1" x14ac:dyDescent="0.3">
      <c r="A54" s="59"/>
      <c r="B54" s="60"/>
      <c r="C54" s="60"/>
      <c r="D54" s="61"/>
    </row>
    <row r="55" spans="1:4" ht="15.75" thickBot="1" x14ac:dyDescent="0.3">
      <c r="A55" s="59"/>
      <c r="B55" s="60"/>
      <c r="C55" s="60"/>
      <c r="D55" s="61"/>
    </row>
    <row r="56" spans="1:4" ht="15.75" thickBot="1" x14ac:dyDescent="0.3">
      <c r="A56" s="59"/>
      <c r="B56" s="60"/>
      <c r="C56" s="60"/>
      <c r="D56" s="61"/>
    </row>
    <row r="57" spans="1:4" ht="15.75" thickBot="1" x14ac:dyDescent="0.3">
      <c r="A57" s="59"/>
      <c r="B57" s="60"/>
      <c r="C57" s="60"/>
      <c r="D57" s="61"/>
    </row>
    <row r="58" spans="1:4" ht="15.75" thickBot="1" x14ac:dyDescent="0.3">
      <c r="A58" s="59"/>
      <c r="B58" s="60"/>
      <c r="C58" s="60"/>
      <c r="D58" s="61"/>
    </row>
    <row r="59" spans="1:4" ht="15.75" thickBot="1" x14ac:dyDescent="0.3">
      <c r="A59" s="59"/>
      <c r="B59" s="60"/>
      <c r="C59" s="60"/>
      <c r="D59" s="61"/>
    </row>
    <row r="60" spans="1:4" ht="15.75" thickBot="1" x14ac:dyDescent="0.3">
      <c r="A60" s="59"/>
      <c r="B60" s="60"/>
      <c r="C60" s="60"/>
      <c r="D60" s="61"/>
    </row>
    <row r="61" spans="1:4" ht="15.75" thickBot="1" x14ac:dyDescent="0.3">
      <c r="A61" s="59"/>
      <c r="B61" s="60"/>
      <c r="C61" s="60"/>
      <c r="D61" s="61"/>
    </row>
    <row r="62" spans="1:4" ht="15.75" thickBot="1" x14ac:dyDescent="0.3">
      <c r="A62" s="59"/>
      <c r="B62" s="60"/>
      <c r="C62" s="60"/>
      <c r="D62" s="61"/>
    </row>
    <row r="63" spans="1:4" ht="15.75" thickBot="1" x14ac:dyDescent="0.3">
      <c r="A63" s="59"/>
      <c r="B63" s="60"/>
      <c r="C63" s="60"/>
      <c r="D63" s="61"/>
    </row>
    <row r="64" spans="1:4" ht="15.75" thickBot="1" x14ac:dyDescent="0.3">
      <c r="A64" s="59"/>
      <c r="B64" s="60"/>
      <c r="C64" s="60"/>
      <c r="D64" s="61"/>
    </row>
    <row r="65" spans="1:4" ht="15.75" thickBot="1" x14ac:dyDescent="0.3">
      <c r="A65" s="59"/>
      <c r="B65" s="60"/>
      <c r="C65" s="60"/>
      <c r="D65" s="61"/>
    </row>
    <row r="66" spans="1:4" ht="15.75" thickBot="1" x14ac:dyDescent="0.3">
      <c r="A66" s="59"/>
      <c r="B66" s="60"/>
      <c r="C66" s="60"/>
      <c r="D66" s="61"/>
    </row>
    <row r="67" spans="1:4" ht="15.75" thickBot="1" x14ac:dyDescent="0.3">
      <c r="A67" s="59"/>
      <c r="B67" s="60"/>
      <c r="C67" s="60"/>
      <c r="D67" s="61"/>
    </row>
    <row r="68" spans="1:4" ht="15.75" thickBot="1" x14ac:dyDescent="0.3">
      <c r="A68" s="59"/>
      <c r="B68" s="60"/>
      <c r="C68" s="60"/>
      <c r="D68" s="61"/>
    </row>
    <row r="69" spans="1:4" ht="15.75" thickBot="1" x14ac:dyDescent="0.3">
      <c r="A69" s="59"/>
      <c r="B69" s="60"/>
      <c r="C69" s="60"/>
      <c r="D69" s="61"/>
    </row>
    <row r="70" spans="1:4" ht="15.75" thickBot="1" x14ac:dyDescent="0.3">
      <c r="A70" s="59"/>
      <c r="B70" s="60"/>
      <c r="C70" s="60"/>
      <c r="D70" s="61"/>
    </row>
    <row r="71" spans="1:4" ht="15.75" thickBot="1" x14ac:dyDescent="0.3">
      <c r="A71" s="59"/>
      <c r="B71" s="60"/>
      <c r="C71" s="60"/>
      <c r="D71" s="61"/>
    </row>
    <row r="72" spans="1:4" ht="15.75" thickBot="1" x14ac:dyDescent="0.3">
      <c r="A72" s="59"/>
      <c r="B72" s="60"/>
      <c r="C72" s="60"/>
      <c r="D72" s="61"/>
    </row>
    <row r="73" spans="1:4" ht="15.75" thickBot="1" x14ac:dyDescent="0.3">
      <c r="A73" s="59"/>
      <c r="B73" s="60"/>
      <c r="C73" s="60"/>
      <c r="D73" s="61"/>
    </row>
    <row r="74" spans="1:4" ht="15.75" thickBot="1" x14ac:dyDescent="0.3">
      <c r="A74" s="59"/>
      <c r="B74" s="60"/>
      <c r="C74" s="60"/>
      <c r="D74" s="61"/>
    </row>
    <row r="75" spans="1:4" ht="15.75" thickBot="1" x14ac:dyDescent="0.3">
      <c r="A75" s="59"/>
      <c r="B75" s="60"/>
      <c r="C75" s="60"/>
      <c r="D75" s="61"/>
    </row>
    <row r="76" spans="1:4" ht="15.75" thickBot="1" x14ac:dyDescent="0.3">
      <c r="A76" s="59"/>
      <c r="B76" s="60"/>
      <c r="C76" s="60"/>
      <c r="D76" s="61"/>
    </row>
    <row r="77" spans="1:4" ht="15.75" thickBot="1" x14ac:dyDescent="0.3">
      <c r="A77" s="59"/>
      <c r="B77" s="60"/>
      <c r="C77" s="60"/>
      <c r="D77" s="61"/>
    </row>
    <row r="78" spans="1:4" ht="15.75" thickBot="1" x14ac:dyDescent="0.3">
      <c r="A78" s="59"/>
      <c r="B78" s="60"/>
      <c r="C78" s="60"/>
      <c r="D78" s="61"/>
    </row>
    <row r="79" spans="1:4" ht="15.75" thickBot="1" x14ac:dyDescent="0.3">
      <c r="A79" s="59"/>
      <c r="B79" s="60"/>
      <c r="C79" s="60"/>
      <c r="D79" s="61"/>
    </row>
    <row r="80" spans="1:4" ht="15.75" thickBot="1" x14ac:dyDescent="0.3">
      <c r="A80" s="59"/>
      <c r="B80" s="60"/>
      <c r="C80" s="60"/>
      <c r="D80" s="61"/>
    </row>
    <row r="81" spans="1:4" ht="15.75" thickBot="1" x14ac:dyDescent="0.3">
      <c r="A81" s="59"/>
      <c r="B81" s="60"/>
      <c r="C81" s="60"/>
      <c r="D81" s="61"/>
    </row>
    <row r="82" spans="1:4" ht="15.75" thickBot="1" x14ac:dyDescent="0.3">
      <c r="A82" s="59"/>
      <c r="B82" s="60"/>
      <c r="C82" s="60"/>
      <c r="D82" s="61"/>
    </row>
    <row r="83" spans="1:4" ht="15.75" thickBot="1" x14ac:dyDescent="0.3">
      <c r="A83" s="59"/>
      <c r="B83" s="60"/>
      <c r="C83" s="60"/>
      <c r="D83" s="61"/>
    </row>
    <row r="84" spans="1:4" ht="15.75" thickBot="1" x14ac:dyDescent="0.3">
      <c r="A84" s="59"/>
      <c r="B84" s="60"/>
      <c r="C84" s="60"/>
      <c r="D84" s="61"/>
    </row>
    <row r="85" spans="1:4" ht="15.75" thickBot="1" x14ac:dyDescent="0.3">
      <c r="A85" s="59"/>
      <c r="B85" s="60"/>
      <c r="C85" s="60"/>
      <c r="D85" s="61"/>
    </row>
    <row r="86" spans="1:4" ht="15.75" thickBot="1" x14ac:dyDescent="0.3">
      <c r="A86" s="59"/>
      <c r="B86" s="60"/>
      <c r="C86" s="60"/>
      <c r="D86" s="61"/>
    </row>
    <row r="87" spans="1:4" ht="15.75" thickBot="1" x14ac:dyDescent="0.3">
      <c r="A87" s="59"/>
      <c r="B87" s="60"/>
      <c r="C87" s="60"/>
      <c r="D87" s="61"/>
    </row>
    <row r="88" spans="1:4" ht="15.75" thickBot="1" x14ac:dyDescent="0.3">
      <c r="A88" s="59"/>
      <c r="B88" s="60"/>
      <c r="C88" s="60"/>
      <c r="D88" s="61"/>
    </row>
    <row r="89" spans="1:4" ht="15.75" thickBot="1" x14ac:dyDescent="0.3">
      <c r="A89" s="59"/>
      <c r="B89" s="60"/>
      <c r="C89" s="60"/>
      <c r="D89" s="61"/>
    </row>
    <row r="90" spans="1:4" ht="15.75" thickBot="1" x14ac:dyDescent="0.3">
      <c r="A90" s="59"/>
      <c r="B90" s="60"/>
      <c r="C90" s="60"/>
      <c r="D90" s="61"/>
    </row>
    <row r="91" spans="1:4" ht="15.75" thickBot="1" x14ac:dyDescent="0.3">
      <c r="A91" s="59"/>
      <c r="B91" s="60"/>
      <c r="C91" s="60"/>
      <c r="D91" s="61"/>
    </row>
    <row r="92" spans="1:4" ht="15.75" thickBot="1" x14ac:dyDescent="0.3">
      <c r="A92" s="59"/>
      <c r="B92" s="60"/>
      <c r="C92" s="60"/>
      <c r="D92" s="61"/>
    </row>
    <row r="93" spans="1:4" ht="15.75" thickBot="1" x14ac:dyDescent="0.3">
      <c r="A93" s="59"/>
      <c r="B93" s="60"/>
      <c r="C93" s="60"/>
      <c r="D93" s="61"/>
    </row>
    <row r="94" spans="1:4" ht="15.75" thickBot="1" x14ac:dyDescent="0.3">
      <c r="A94" s="59"/>
      <c r="B94" s="60"/>
      <c r="C94" s="60"/>
      <c r="D94" s="61"/>
    </row>
    <row r="95" spans="1:4" ht="15.75" thickBot="1" x14ac:dyDescent="0.3">
      <c r="A95" s="59"/>
      <c r="B95" s="60"/>
      <c r="C95" s="60"/>
      <c r="D95" s="61"/>
    </row>
    <row r="96" spans="1:4" ht="15.75" thickBot="1" x14ac:dyDescent="0.3">
      <c r="A96" s="59"/>
      <c r="B96" s="60"/>
      <c r="C96" s="60"/>
      <c r="D96" s="61"/>
    </row>
    <row r="97" spans="1:4" ht="15.75" thickBot="1" x14ac:dyDescent="0.3">
      <c r="A97" s="59"/>
      <c r="B97" s="60"/>
      <c r="C97" s="60"/>
      <c r="D97" s="61"/>
    </row>
    <row r="98" spans="1:4" ht="15.75" thickBot="1" x14ac:dyDescent="0.3">
      <c r="A98" s="59"/>
      <c r="B98" s="60"/>
      <c r="C98" s="60"/>
      <c r="D98" s="61"/>
    </row>
    <row r="99" spans="1:4" ht="15.75" thickBot="1" x14ac:dyDescent="0.3">
      <c r="A99" s="59"/>
      <c r="B99" s="60"/>
      <c r="C99" s="60"/>
      <c r="D99" s="61"/>
    </row>
    <row r="100" spans="1:4" ht="15.75" thickBot="1" x14ac:dyDescent="0.3">
      <c r="A100" s="59"/>
      <c r="B100" s="60"/>
      <c r="C100" s="60"/>
      <c r="D100" s="61"/>
    </row>
    <row r="101" spans="1:4" ht="15.75" thickBot="1" x14ac:dyDescent="0.3">
      <c r="A101" s="59"/>
      <c r="B101" s="60"/>
      <c r="C101" s="60"/>
      <c r="D101" s="61"/>
    </row>
    <row r="102" spans="1:4" ht="15.75" thickBot="1" x14ac:dyDescent="0.3">
      <c r="A102" s="59"/>
      <c r="B102" s="60"/>
      <c r="C102" s="60"/>
      <c r="D102" s="61"/>
    </row>
    <row r="103" spans="1:4" ht="15.75" thickBot="1" x14ac:dyDescent="0.3">
      <c r="A103" s="59"/>
      <c r="B103" s="60"/>
      <c r="C103" s="60"/>
      <c r="D103" s="61"/>
    </row>
    <row r="104" spans="1:4" ht="15.75" thickBot="1" x14ac:dyDescent="0.3">
      <c r="A104" s="59"/>
      <c r="B104" s="60"/>
      <c r="C104" s="60"/>
      <c r="D104" s="61"/>
    </row>
    <row r="105" spans="1:4" ht="15.75" thickBot="1" x14ac:dyDescent="0.3">
      <c r="A105" s="59"/>
      <c r="B105" s="60"/>
      <c r="C105" s="60"/>
      <c r="D105" s="61"/>
    </row>
    <row r="106" spans="1:4" ht="15.75" thickBot="1" x14ac:dyDescent="0.3">
      <c r="A106" s="59"/>
      <c r="B106" s="60"/>
      <c r="C106" s="60"/>
      <c r="D106" s="61"/>
    </row>
    <row r="107" spans="1:4" ht="15.75" thickBot="1" x14ac:dyDescent="0.3">
      <c r="A107" s="59"/>
      <c r="B107" s="60"/>
      <c r="C107" s="60"/>
      <c r="D107" s="61"/>
    </row>
    <row r="108" spans="1:4" ht="15.75" thickBot="1" x14ac:dyDescent="0.3">
      <c r="A108" s="59"/>
      <c r="B108" s="60"/>
      <c r="C108" s="60"/>
      <c r="D108" s="61"/>
    </row>
    <row r="109" spans="1:4" ht="15.75" thickBot="1" x14ac:dyDescent="0.3">
      <c r="A109" s="59"/>
      <c r="B109" s="60"/>
      <c r="C109" s="60"/>
      <c r="D109" s="61"/>
    </row>
    <row r="110" spans="1:4" ht="15.75" thickBot="1" x14ac:dyDescent="0.3">
      <c r="A110" s="59"/>
      <c r="B110" s="60"/>
      <c r="C110" s="60"/>
      <c r="D110" s="61"/>
    </row>
    <row r="111" spans="1:4" ht="15.75" thickBot="1" x14ac:dyDescent="0.3">
      <c r="A111" s="59"/>
      <c r="B111" s="60"/>
      <c r="C111" s="60"/>
      <c r="D111" s="61"/>
    </row>
    <row r="112" spans="1:4" ht="15.75" thickBot="1" x14ac:dyDescent="0.3">
      <c r="A112" s="59"/>
      <c r="B112" s="60"/>
      <c r="C112" s="60"/>
      <c r="D112" s="61"/>
    </row>
    <row r="113" spans="1:4" ht="15.75" thickBot="1" x14ac:dyDescent="0.3">
      <c r="A113" s="59"/>
      <c r="B113" s="60"/>
      <c r="C113" s="60"/>
      <c r="D113" s="61"/>
    </row>
    <row r="114" spans="1:4" ht="15.75" thickBot="1" x14ac:dyDescent="0.3">
      <c r="A114" s="59"/>
      <c r="B114" s="60"/>
      <c r="C114" s="60"/>
      <c r="D114" s="61"/>
    </row>
    <row r="115" spans="1:4" ht="15.75" thickBot="1" x14ac:dyDescent="0.3">
      <c r="A115" s="59"/>
      <c r="B115" s="60"/>
      <c r="C115" s="60"/>
      <c r="D115" s="61"/>
    </row>
    <row r="116" spans="1:4" ht="15.75" thickBot="1" x14ac:dyDescent="0.3">
      <c r="A116" s="59"/>
      <c r="B116" s="60"/>
      <c r="C116" s="60"/>
      <c r="D116" s="61"/>
    </row>
    <row r="117" spans="1:4" ht="15.75" thickBot="1" x14ac:dyDescent="0.3">
      <c r="A117" s="59"/>
      <c r="B117" s="60"/>
      <c r="C117" s="60"/>
      <c r="D117" s="61"/>
    </row>
    <row r="118" spans="1:4" ht="15.75" thickBot="1" x14ac:dyDescent="0.3">
      <c r="A118" s="59"/>
      <c r="B118" s="60"/>
      <c r="C118" s="60"/>
      <c r="D118" s="61"/>
    </row>
    <row r="119" spans="1:4" ht="15.75" thickBot="1" x14ac:dyDescent="0.3">
      <c r="A119" s="59"/>
      <c r="B119" s="60"/>
      <c r="C119" s="60"/>
      <c r="D119" s="61"/>
    </row>
    <row r="120" spans="1:4" ht="15.75" thickBot="1" x14ac:dyDescent="0.3">
      <c r="A120" s="59"/>
      <c r="B120" s="60"/>
      <c r="C120" s="60"/>
      <c r="D120" s="61"/>
    </row>
    <row r="121" spans="1:4" ht="15.75" thickBot="1" x14ac:dyDescent="0.3">
      <c r="A121" s="59"/>
      <c r="B121" s="60"/>
      <c r="C121" s="60"/>
      <c r="D121" s="61"/>
    </row>
    <row r="122" spans="1:4" ht="15.75" thickBot="1" x14ac:dyDescent="0.3">
      <c r="A122" s="59"/>
      <c r="B122" s="60"/>
      <c r="C122" s="60"/>
      <c r="D122" s="61"/>
    </row>
    <row r="123" spans="1:4" ht="15.75" thickBot="1" x14ac:dyDescent="0.3">
      <c r="A123" s="59"/>
      <c r="B123" s="60"/>
      <c r="C123" s="60"/>
      <c r="D123" s="61"/>
    </row>
    <row r="124" spans="1:4" ht="15.75" thickBot="1" x14ac:dyDescent="0.3">
      <c r="A124" s="59"/>
      <c r="B124" s="60"/>
      <c r="C124" s="60"/>
      <c r="D124" s="61"/>
    </row>
    <row r="125" spans="1:4" ht="15.75" thickBot="1" x14ac:dyDescent="0.3">
      <c r="A125" s="59"/>
      <c r="B125" s="60"/>
      <c r="C125" s="60"/>
      <c r="D125" s="61"/>
    </row>
    <row r="126" spans="1:4" ht="15.75" thickBot="1" x14ac:dyDescent="0.3">
      <c r="A126" s="59"/>
      <c r="B126" s="60"/>
      <c r="C126" s="60"/>
      <c r="D126" s="61"/>
    </row>
    <row r="127" spans="1:4" ht="15.75" thickBot="1" x14ac:dyDescent="0.3">
      <c r="A127" s="59"/>
      <c r="B127" s="60"/>
      <c r="C127" s="60"/>
      <c r="D127" s="61"/>
    </row>
    <row r="128" spans="1:4" ht="15.75" thickBot="1" x14ac:dyDescent="0.3">
      <c r="A128" s="59"/>
      <c r="B128" s="60"/>
      <c r="C128" s="60"/>
      <c r="D128" s="61"/>
    </row>
    <row r="129" spans="1:4" ht="15.75" thickBot="1" x14ac:dyDescent="0.3">
      <c r="A129" s="59"/>
      <c r="B129" s="60"/>
      <c r="C129" s="60"/>
      <c r="D129" s="61"/>
    </row>
    <row r="130" spans="1:4" ht="15.75" thickBot="1" x14ac:dyDescent="0.3">
      <c r="A130" s="59"/>
      <c r="B130" s="60"/>
      <c r="C130" s="60"/>
      <c r="D130" s="61"/>
    </row>
    <row r="131" spans="1:4" ht="15.75" thickBot="1" x14ac:dyDescent="0.3">
      <c r="A131" s="59"/>
      <c r="B131" s="60"/>
      <c r="C131" s="60"/>
      <c r="D131" s="61"/>
    </row>
    <row r="132" spans="1:4" ht="15.75" thickBot="1" x14ac:dyDescent="0.3">
      <c r="A132" s="59"/>
      <c r="B132" s="60"/>
      <c r="C132" s="60"/>
      <c r="D132" s="61"/>
    </row>
    <row r="133" spans="1:4" ht="15.75" thickBot="1" x14ac:dyDescent="0.3">
      <c r="A133" s="59"/>
      <c r="B133" s="60"/>
      <c r="C133" s="60"/>
      <c r="D133" s="61"/>
    </row>
    <row r="134" spans="1:4" ht="15.75" thickBot="1" x14ac:dyDescent="0.3">
      <c r="A134" s="59"/>
      <c r="B134" s="60"/>
      <c r="C134" s="60"/>
      <c r="D134" s="61"/>
    </row>
    <row r="135" spans="1:4" ht="15.75" thickBot="1" x14ac:dyDescent="0.3">
      <c r="A135" s="59"/>
      <c r="B135" s="60"/>
      <c r="C135" s="60"/>
      <c r="D135" s="61"/>
    </row>
    <row r="136" spans="1:4" ht="15.75" thickBot="1" x14ac:dyDescent="0.3">
      <c r="A136" s="59"/>
      <c r="B136" s="60"/>
      <c r="C136" s="60"/>
      <c r="D136" s="61"/>
    </row>
    <row r="137" spans="1:4" ht="15.75" thickBot="1" x14ac:dyDescent="0.3">
      <c r="A137" s="59"/>
      <c r="B137" s="60"/>
      <c r="C137" s="60"/>
      <c r="D137" s="61"/>
    </row>
    <row r="138" spans="1:4" ht="15.75" thickBot="1" x14ac:dyDescent="0.3">
      <c r="A138" s="59"/>
      <c r="B138" s="60"/>
      <c r="C138" s="60"/>
      <c r="D138" s="61"/>
    </row>
    <row r="139" spans="1:4" ht="15.75" thickBot="1" x14ac:dyDescent="0.3">
      <c r="A139" s="59"/>
      <c r="B139" s="60"/>
      <c r="C139" s="60"/>
      <c r="D139" s="61"/>
    </row>
    <row r="140" spans="1:4" ht="15.75" thickBot="1" x14ac:dyDescent="0.3">
      <c r="A140" s="59"/>
      <c r="B140" s="60"/>
      <c r="C140" s="60"/>
      <c r="D140" s="61"/>
    </row>
    <row r="141" spans="1:4" ht="15.75" thickBot="1" x14ac:dyDescent="0.3">
      <c r="A141" s="59"/>
      <c r="B141" s="60"/>
      <c r="C141" s="60"/>
      <c r="D141" s="61"/>
    </row>
    <row r="142" spans="1:4" ht="15.75" thickBot="1" x14ac:dyDescent="0.3">
      <c r="A142" s="59"/>
      <c r="B142" s="60"/>
      <c r="C142" s="60"/>
      <c r="D142" s="61"/>
    </row>
    <row r="143" spans="1:4" ht="15.75" thickBot="1" x14ac:dyDescent="0.3">
      <c r="A143" s="59"/>
      <c r="B143" s="60"/>
      <c r="C143" s="60"/>
      <c r="D143" s="61"/>
    </row>
    <row r="144" spans="1:4" ht="15.75" thickBot="1" x14ac:dyDescent="0.3">
      <c r="A144" s="59"/>
      <c r="B144" s="60"/>
      <c r="C144" s="60"/>
      <c r="D144" s="61"/>
    </row>
    <row r="145" spans="1:4" ht="15.75" thickBot="1" x14ac:dyDescent="0.3">
      <c r="A145" s="59"/>
      <c r="B145" s="60"/>
      <c r="C145" s="60"/>
      <c r="D145" s="61"/>
    </row>
    <row r="146" spans="1:4" ht="15.75" thickBot="1" x14ac:dyDescent="0.3">
      <c r="A146" s="59"/>
      <c r="B146" s="60"/>
      <c r="C146" s="60"/>
      <c r="D146" s="61"/>
    </row>
    <row r="147" spans="1:4" ht="15.75" thickBot="1" x14ac:dyDescent="0.3">
      <c r="A147" s="59"/>
      <c r="B147" s="60"/>
      <c r="C147" s="60"/>
      <c r="D147" s="61"/>
    </row>
    <row r="148" spans="1:4" ht="15.75" thickBot="1" x14ac:dyDescent="0.3">
      <c r="A148" s="59"/>
      <c r="B148" s="60"/>
      <c r="C148" s="60"/>
      <c r="D148" s="61"/>
    </row>
    <row r="149" spans="1:4" ht="15.75" thickBot="1" x14ac:dyDescent="0.3">
      <c r="A149" s="59"/>
      <c r="B149" s="60"/>
      <c r="C149" s="60"/>
      <c r="D149" s="61"/>
    </row>
    <row r="150" spans="1:4" ht="15.75" thickBot="1" x14ac:dyDescent="0.3">
      <c r="A150" s="59"/>
      <c r="B150" s="60"/>
      <c r="C150" s="60"/>
      <c r="D150" s="61"/>
    </row>
    <row r="151" spans="1:4" ht="15.75" thickBot="1" x14ac:dyDescent="0.3">
      <c r="A151" s="59"/>
      <c r="B151" s="60"/>
      <c r="C151" s="60"/>
      <c r="D151" s="61"/>
    </row>
    <row r="152" spans="1:4" ht="15.75" thickBot="1" x14ac:dyDescent="0.3">
      <c r="A152" s="59"/>
      <c r="B152" s="60"/>
      <c r="C152" s="60"/>
      <c r="D152" s="61"/>
    </row>
    <row r="153" spans="1:4" ht="15.75" thickBot="1" x14ac:dyDescent="0.3">
      <c r="A153" s="59"/>
      <c r="B153" s="60"/>
      <c r="C153" s="60"/>
      <c r="D153" s="61"/>
    </row>
    <row r="154" spans="1:4" ht="15.75" thickBot="1" x14ac:dyDescent="0.3">
      <c r="A154" s="59"/>
      <c r="B154" s="60"/>
      <c r="C154" s="60"/>
      <c r="D154" s="61"/>
    </row>
    <row r="155" spans="1:4" ht="15.75" thickBot="1" x14ac:dyDescent="0.3">
      <c r="A155" s="59"/>
      <c r="B155" s="60"/>
      <c r="C155" s="60"/>
      <c r="D155" s="61"/>
    </row>
    <row r="156" spans="1:4" ht="15.75" thickBot="1" x14ac:dyDescent="0.3">
      <c r="A156" s="59"/>
      <c r="B156" s="60"/>
      <c r="C156" s="60"/>
      <c r="D156" s="61"/>
    </row>
    <row r="157" spans="1:4" ht="15.75" thickBot="1" x14ac:dyDescent="0.3">
      <c r="A157" s="59"/>
      <c r="B157" s="60"/>
      <c r="C157" s="60"/>
      <c r="D157" s="61"/>
    </row>
    <row r="158" spans="1:4" ht="15.75" thickBot="1" x14ac:dyDescent="0.3">
      <c r="A158" s="59"/>
      <c r="B158" s="60"/>
      <c r="C158" s="60"/>
      <c r="D158" s="61"/>
    </row>
    <row r="159" spans="1:4" ht="15.75" thickBot="1" x14ac:dyDescent="0.3">
      <c r="A159" s="59"/>
      <c r="B159" s="60"/>
      <c r="C159" s="60"/>
      <c r="D159" s="61"/>
    </row>
    <row r="160" spans="1:4" ht="15.75" thickBot="1" x14ac:dyDescent="0.3">
      <c r="A160" s="59"/>
      <c r="B160" s="60"/>
      <c r="C160" s="60"/>
      <c r="D160" s="61"/>
    </row>
    <row r="161" spans="1:4" ht="15.75" thickBot="1" x14ac:dyDescent="0.3">
      <c r="A161" s="59"/>
      <c r="B161" s="60"/>
      <c r="C161" s="60"/>
      <c r="D161" s="61"/>
    </row>
    <row r="162" spans="1:4" ht="15.75" thickBot="1" x14ac:dyDescent="0.3">
      <c r="A162" s="59"/>
      <c r="B162" s="60"/>
      <c r="C162" s="60"/>
      <c r="D162" s="61"/>
    </row>
    <row r="163" spans="1:4" ht="15.75" thickBot="1" x14ac:dyDescent="0.3">
      <c r="A163" s="59"/>
      <c r="B163" s="60"/>
      <c r="C163" s="60"/>
      <c r="D163" s="61"/>
    </row>
    <row r="164" spans="1:4" ht="15.75" thickBot="1" x14ac:dyDescent="0.3">
      <c r="A164" s="59"/>
      <c r="B164" s="60"/>
      <c r="C164" s="60"/>
      <c r="D164" s="61"/>
    </row>
    <row r="165" spans="1:4" ht="15.75" thickBot="1" x14ac:dyDescent="0.3">
      <c r="A165" s="59"/>
      <c r="B165" s="60"/>
      <c r="C165" s="60"/>
      <c r="D165" s="61"/>
    </row>
    <row r="166" spans="1:4" ht="15.75" thickBot="1" x14ac:dyDescent="0.3">
      <c r="A166" s="59"/>
      <c r="B166" s="60"/>
      <c r="C166" s="60"/>
      <c r="D166" s="61"/>
    </row>
    <row r="167" spans="1:4" ht="15.75" thickBot="1" x14ac:dyDescent="0.3">
      <c r="A167" s="59"/>
      <c r="B167" s="60"/>
      <c r="C167" s="60"/>
      <c r="D167" s="61"/>
    </row>
    <row r="168" spans="1:4" ht="15.75" thickBot="1" x14ac:dyDescent="0.3">
      <c r="A168" s="59"/>
      <c r="B168" s="60"/>
      <c r="C168" s="60"/>
      <c r="D168" s="61"/>
    </row>
    <row r="169" spans="1:4" ht="15.75" thickBot="1" x14ac:dyDescent="0.3">
      <c r="A169" s="59"/>
      <c r="B169" s="60"/>
      <c r="C169" s="60"/>
      <c r="D169" s="61"/>
    </row>
    <row r="170" spans="1:4" ht="15.75" thickBot="1" x14ac:dyDescent="0.3">
      <c r="A170" s="59"/>
      <c r="B170" s="60"/>
      <c r="C170" s="60"/>
      <c r="D170" s="61"/>
    </row>
    <row r="171" spans="1:4" ht="15.75" thickBot="1" x14ac:dyDescent="0.3">
      <c r="A171" s="59"/>
      <c r="B171" s="60"/>
      <c r="C171" s="60"/>
      <c r="D171" s="61"/>
    </row>
    <row r="172" spans="1:4" ht="15.75" thickBot="1" x14ac:dyDescent="0.3">
      <c r="A172" s="59"/>
      <c r="B172" s="60"/>
      <c r="C172" s="60"/>
      <c r="D172" s="61"/>
    </row>
    <row r="173" spans="1:4" ht="15.75" thickBot="1" x14ac:dyDescent="0.3">
      <c r="A173" s="59"/>
      <c r="B173" s="60"/>
      <c r="C173" s="60"/>
      <c r="D173" s="61"/>
    </row>
    <row r="174" spans="1:4" ht="15.75" thickBot="1" x14ac:dyDescent="0.3">
      <c r="A174" s="59"/>
      <c r="B174" s="60"/>
      <c r="C174" s="60"/>
      <c r="D174" s="61"/>
    </row>
    <row r="175" spans="1:4" ht="15.75" thickBot="1" x14ac:dyDescent="0.3">
      <c r="A175" s="59"/>
      <c r="B175" s="60"/>
      <c r="C175" s="60"/>
      <c r="D175" s="61"/>
    </row>
    <row r="176" spans="1:4" ht="15.75" thickBot="1" x14ac:dyDescent="0.3">
      <c r="A176" s="59"/>
      <c r="B176" s="60"/>
      <c r="C176" s="60"/>
      <c r="D176" s="61"/>
    </row>
    <row r="177" spans="1:4" ht="15.75" thickBot="1" x14ac:dyDescent="0.3">
      <c r="A177" s="59"/>
      <c r="B177" s="60"/>
      <c r="C177" s="60"/>
      <c r="D177" s="61"/>
    </row>
    <row r="178" spans="1:4" ht="15.75" thickBot="1" x14ac:dyDescent="0.3">
      <c r="A178" s="59"/>
      <c r="B178" s="60"/>
      <c r="C178" s="60"/>
      <c r="D178" s="61"/>
    </row>
    <row r="179" spans="1:4" ht="15.75" thickBot="1" x14ac:dyDescent="0.3">
      <c r="A179" s="59"/>
      <c r="B179" s="60"/>
      <c r="C179" s="60"/>
      <c r="D179" s="61"/>
    </row>
    <row r="180" spans="1:4" ht="15.75" thickBot="1" x14ac:dyDescent="0.3">
      <c r="A180" s="59"/>
      <c r="B180" s="60"/>
      <c r="C180" s="60"/>
      <c r="D180" s="61"/>
    </row>
    <row r="181" spans="1:4" ht="15.75" thickBot="1" x14ac:dyDescent="0.3">
      <c r="A181" s="59"/>
      <c r="B181" s="60"/>
      <c r="C181" s="60"/>
      <c r="D181" s="61"/>
    </row>
    <row r="182" spans="1:4" ht="15.75" thickBot="1" x14ac:dyDescent="0.3">
      <c r="A182" s="59"/>
      <c r="B182" s="60"/>
      <c r="C182" s="60"/>
      <c r="D182" s="61"/>
    </row>
    <row r="183" spans="1:4" ht="15.75" thickBot="1" x14ac:dyDescent="0.3">
      <c r="A183" s="59"/>
      <c r="B183" s="60"/>
      <c r="C183" s="60"/>
      <c r="D183" s="61"/>
    </row>
    <row r="184" spans="1:4" ht="15.75" thickBot="1" x14ac:dyDescent="0.3">
      <c r="A184" s="59"/>
      <c r="B184" s="60"/>
      <c r="C184" s="60"/>
      <c r="D184" s="61"/>
    </row>
    <row r="185" spans="1:4" ht="15.75" thickBot="1" x14ac:dyDescent="0.3">
      <c r="A185" s="59"/>
      <c r="B185" s="60"/>
      <c r="C185" s="60"/>
      <c r="D185" s="61"/>
    </row>
    <row r="186" spans="1:4" ht="15.75" thickBot="1" x14ac:dyDescent="0.3">
      <c r="A186" s="59"/>
      <c r="B186" s="60"/>
      <c r="C186" s="60"/>
      <c r="D186" s="61"/>
    </row>
    <row r="187" spans="1:4" ht="15.75" thickBot="1" x14ac:dyDescent="0.3">
      <c r="A187" s="59"/>
      <c r="B187" s="60"/>
      <c r="C187" s="60"/>
      <c r="D187" s="61"/>
    </row>
    <row r="188" spans="1:4" ht="15.75" thickBot="1" x14ac:dyDescent="0.3">
      <c r="A188" s="59"/>
      <c r="B188" s="60"/>
      <c r="C188" s="60"/>
      <c r="D188" s="61"/>
    </row>
    <row r="189" spans="1:4" ht="15.75" thickBot="1" x14ac:dyDescent="0.3">
      <c r="A189" s="59"/>
      <c r="B189" s="60"/>
      <c r="C189" s="60"/>
      <c r="D189" s="61"/>
    </row>
    <row r="190" spans="1:4" ht="15.75" thickBot="1" x14ac:dyDescent="0.3">
      <c r="A190" s="59"/>
      <c r="B190" s="60"/>
      <c r="C190" s="60"/>
      <c r="D190" s="61"/>
    </row>
    <row r="191" spans="1:4" ht="15.75" thickBot="1" x14ac:dyDescent="0.3">
      <c r="A191" s="59"/>
      <c r="B191" s="60"/>
      <c r="C191" s="60"/>
      <c r="D191" s="61"/>
    </row>
    <row r="192" spans="1:4" ht="15.75" thickBot="1" x14ac:dyDescent="0.3">
      <c r="A192" s="59"/>
      <c r="B192" s="60"/>
      <c r="C192" s="60"/>
      <c r="D192" s="61"/>
    </row>
    <row r="193" spans="1:4" ht="15.75" thickBot="1" x14ac:dyDescent="0.3">
      <c r="A193" s="59"/>
      <c r="B193" s="60"/>
      <c r="C193" s="60"/>
      <c r="D193" s="61"/>
    </row>
    <row r="194" spans="1:4" ht="15.75" thickBot="1" x14ac:dyDescent="0.3">
      <c r="A194" s="59"/>
      <c r="B194" s="60"/>
      <c r="C194" s="60"/>
      <c r="D194" s="61"/>
    </row>
    <row r="195" spans="1:4" ht="15.75" thickBot="1" x14ac:dyDescent="0.3">
      <c r="A195" s="59"/>
      <c r="B195" s="60"/>
      <c r="C195" s="60"/>
      <c r="D195" s="61"/>
    </row>
    <row r="196" spans="1:4" ht="15.75" thickBot="1" x14ac:dyDescent="0.3">
      <c r="A196" s="59"/>
      <c r="B196" s="60"/>
      <c r="C196" s="60"/>
      <c r="D196" s="61"/>
    </row>
    <row r="197" spans="1:4" ht="15.75" thickBot="1" x14ac:dyDescent="0.3">
      <c r="A197" s="59"/>
      <c r="B197" s="60"/>
      <c r="C197" s="60"/>
      <c r="D197" s="61"/>
    </row>
    <row r="198" spans="1:4" ht="15.75" thickBot="1" x14ac:dyDescent="0.3">
      <c r="A198" s="59"/>
      <c r="B198" s="60"/>
      <c r="C198" s="60"/>
      <c r="D198" s="61"/>
    </row>
    <row r="199" spans="1:4" ht="15.75" thickBot="1" x14ac:dyDescent="0.3">
      <c r="A199" s="59"/>
      <c r="B199" s="60"/>
      <c r="C199" s="60"/>
      <c r="D199" s="61"/>
    </row>
    <row r="200" spans="1:4" ht="15.75" thickBot="1" x14ac:dyDescent="0.3">
      <c r="A200" s="59"/>
      <c r="B200" s="60"/>
      <c r="C200" s="60"/>
      <c r="D200" s="61"/>
    </row>
    <row r="201" spans="1:4" ht="15.75" thickBot="1" x14ac:dyDescent="0.3">
      <c r="A201" s="59"/>
      <c r="B201" s="60"/>
      <c r="C201" s="60"/>
      <c r="D201" s="61"/>
    </row>
    <row r="202" spans="1:4" ht="15.75" thickBot="1" x14ac:dyDescent="0.3">
      <c r="A202" s="59"/>
      <c r="B202" s="60"/>
      <c r="C202" s="60"/>
      <c r="D202" s="61"/>
    </row>
    <row r="203" spans="1:4" ht="15.75" thickBot="1" x14ac:dyDescent="0.3">
      <c r="A203" s="59"/>
      <c r="B203" s="60"/>
      <c r="C203" s="60"/>
      <c r="D203" s="61"/>
    </row>
    <row r="204" spans="1:4" ht="15.75" thickBot="1" x14ac:dyDescent="0.3">
      <c r="A204" s="59"/>
      <c r="B204" s="60"/>
      <c r="C204" s="60"/>
      <c r="D204" s="61"/>
    </row>
    <row r="205" spans="1:4" ht="15.75" thickBot="1" x14ac:dyDescent="0.3">
      <c r="A205" s="59"/>
      <c r="B205" s="60"/>
      <c r="C205" s="60"/>
      <c r="D205" s="61"/>
    </row>
    <row r="206" spans="1:4" ht="15.75" thickBot="1" x14ac:dyDescent="0.3">
      <c r="A206" s="59"/>
      <c r="B206" s="60"/>
      <c r="C206" s="60"/>
      <c r="D206" s="61"/>
    </row>
    <row r="207" spans="1:4" ht="15.75" thickBot="1" x14ac:dyDescent="0.3">
      <c r="A207" s="59"/>
      <c r="B207" s="60"/>
      <c r="C207" s="60"/>
      <c r="D207" s="61"/>
    </row>
    <row r="208" spans="1:4" ht="15.75" thickBot="1" x14ac:dyDescent="0.3">
      <c r="A208" s="59"/>
      <c r="B208" s="60"/>
      <c r="C208" s="60"/>
      <c r="D208" s="61"/>
    </row>
    <row r="209" spans="1:4" ht="15.75" thickBot="1" x14ac:dyDescent="0.3">
      <c r="A209" s="59"/>
      <c r="B209" s="60"/>
      <c r="C209" s="60"/>
      <c r="D209" s="61"/>
    </row>
    <row r="210" spans="1:4" ht="15.75" thickBot="1" x14ac:dyDescent="0.3">
      <c r="A210" s="59"/>
      <c r="B210" s="60"/>
      <c r="C210" s="60"/>
      <c r="D210" s="61"/>
    </row>
    <row r="211" spans="1:4" ht="15.75" thickBot="1" x14ac:dyDescent="0.3">
      <c r="A211" s="59"/>
      <c r="B211" s="60"/>
      <c r="C211" s="60"/>
      <c r="D211" s="61"/>
    </row>
    <row r="212" spans="1:4" ht="15.75" thickBot="1" x14ac:dyDescent="0.3">
      <c r="A212" s="59"/>
      <c r="B212" s="60"/>
      <c r="C212" s="60"/>
      <c r="D212" s="61"/>
    </row>
    <row r="213" spans="1:4" ht="15.75" thickBot="1" x14ac:dyDescent="0.3">
      <c r="A213" s="59"/>
      <c r="B213" s="60"/>
      <c r="C213" s="60"/>
      <c r="D213" s="61"/>
    </row>
    <row r="214" spans="1:4" ht="15.75" thickBot="1" x14ac:dyDescent="0.3">
      <c r="A214" s="59"/>
      <c r="B214" s="60"/>
      <c r="C214" s="60"/>
      <c r="D214" s="61"/>
    </row>
    <row r="215" spans="1:4" ht="15.75" thickBot="1" x14ac:dyDescent="0.3">
      <c r="A215" s="59"/>
      <c r="B215" s="60"/>
      <c r="C215" s="60"/>
      <c r="D215" s="61"/>
    </row>
    <row r="216" spans="1:4" ht="15.75" thickBot="1" x14ac:dyDescent="0.3">
      <c r="A216" s="59"/>
      <c r="B216" s="60"/>
      <c r="C216" s="60"/>
      <c r="D216" s="61"/>
    </row>
    <row r="217" spans="1:4" ht="15.75" thickBot="1" x14ac:dyDescent="0.3">
      <c r="A217" s="59"/>
      <c r="B217" s="60"/>
      <c r="C217" s="60"/>
      <c r="D217" s="61"/>
    </row>
    <row r="218" spans="1:4" ht="15.75" thickBot="1" x14ac:dyDescent="0.3">
      <c r="A218" s="59"/>
      <c r="B218" s="60"/>
      <c r="C218" s="60"/>
      <c r="D218" s="61"/>
    </row>
    <row r="219" spans="1:4" ht="15.75" thickBot="1" x14ac:dyDescent="0.3">
      <c r="A219" s="59"/>
      <c r="B219" s="60"/>
      <c r="C219" s="60"/>
      <c r="D219" s="61"/>
    </row>
    <row r="220" spans="1:4" ht="15.75" thickBot="1" x14ac:dyDescent="0.3">
      <c r="A220" s="59"/>
      <c r="B220" s="60"/>
      <c r="C220" s="60"/>
      <c r="D220" s="61"/>
    </row>
    <row r="221" spans="1:4" ht="15.75" thickBot="1" x14ac:dyDescent="0.3">
      <c r="A221" s="59"/>
      <c r="B221" s="60"/>
      <c r="C221" s="60"/>
      <c r="D221" s="61"/>
    </row>
    <row r="222" spans="1:4" ht="15.75" thickBot="1" x14ac:dyDescent="0.3">
      <c r="A222" s="59"/>
      <c r="B222" s="60"/>
      <c r="C222" s="60"/>
      <c r="D222" s="61"/>
    </row>
    <row r="223" spans="1:4" ht="15.75" thickBot="1" x14ac:dyDescent="0.3">
      <c r="A223" s="59"/>
      <c r="B223" s="60"/>
      <c r="C223" s="60"/>
      <c r="D223" s="61"/>
    </row>
    <row r="224" spans="1:4" ht="15.75" thickBot="1" x14ac:dyDescent="0.3">
      <c r="A224" s="59"/>
      <c r="B224" s="60"/>
      <c r="C224" s="60"/>
      <c r="D224" s="61"/>
    </row>
    <row r="225" spans="1:4" ht="15.75" thickBot="1" x14ac:dyDescent="0.3">
      <c r="A225" s="59"/>
      <c r="B225" s="60"/>
      <c r="C225" s="60"/>
      <c r="D225" s="61"/>
    </row>
    <row r="226" spans="1:4" ht="15.75" thickBot="1" x14ac:dyDescent="0.3">
      <c r="A226" s="59"/>
      <c r="B226" s="60"/>
      <c r="C226" s="60"/>
      <c r="D226" s="61"/>
    </row>
    <row r="227" spans="1:4" ht="15.75" thickBot="1" x14ac:dyDescent="0.3">
      <c r="A227" s="59"/>
      <c r="B227" s="60"/>
      <c r="C227" s="60"/>
      <c r="D227" s="61"/>
    </row>
    <row r="228" spans="1:4" ht="15.75" thickBot="1" x14ac:dyDescent="0.3">
      <c r="A228" s="59"/>
      <c r="B228" s="60"/>
      <c r="C228" s="60"/>
      <c r="D228" s="61"/>
    </row>
    <row r="229" spans="1:4" ht="15.75" thickBot="1" x14ac:dyDescent="0.3">
      <c r="A229" s="59"/>
      <c r="B229" s="60"/>
      <c r="C229" s="60"/>
      <c r="D229" s="61"/>
    </row>
    <row r="230" spans="1:4" ht="15.75" thickBot="1" x14ac:dyDescent="0.3">
      <c r="A230" s="59"/>
      <c r="B230" s="60"/>
      <c r="C230" s="60"/>
      <c r="D230" s="61"/>
    </row>
    <row r="231" spans="1:4" ht="15.75" thickBot="1" x14ac:dyDescent="0.3">
      <c r="A231" s="59"/>
      <c r="B231" s="60"/>
      <c r="C231" s="60"/>
      <c r="D231" s="61"/>
    </row>
    <row r="232" spans="1:4" ht="15.75" thickBot="1" x14ac:dyDescent="0.3">
      <c r="A232" s="59"/>
      <c r="B232" s="60"/>
      <c r="C232" s="60"/>
      <c r="D232" s="61"/>
    </row>
    <row r="233" spans="1:4" ht="15.75" thickBot="1" x14ac:dyDescent="0.3">
      <c r="A233" s="59"/>
      <c r="B233" s="60"/>
      <c r="C233" s="60"/>
      <c r="D233" s="61"/>
    </row>
    <row r="234" spans="1:4" ht="15.75" thickBot="1" x14ac:dyDescent="0.3">
      <c r="A234" s="59"/>
      <c r="B234" s="60"/>
      <c r="C234" s="60"/>
      <c r="D234" s="61"/>
    </row>
    <row r="235" spans="1:4" ht="15.75" thickBot="1" x14ac:dyDescent="0.3">
      <c r="A235" s="59"/>
      <c r="B235" s="60"/>
      <c r="C235" s="60"/>
      <c r="D235" s="61"/>
    </row>
    <row r="236" spans="1:4" ht="15.75" thickBot="1" x14ac:dyDescent="0.3">
      <c r="A236" s="59"/>
      <c r="B236" s="60"/>
      <c r="C236" s="60"/>
      <c r="D236" s="61"/>
    </row>
    <row r="237" spans="1:4" ht="15.75" thickBot="1" x14ac:dyDescent="0.3">
      <c r="A237" s="59"/>
      <c r="B237" s="60"/>
      <c r="C237" s="60"/>
      <c r="D237" s="61"/>
    </row>
    <row r="238" spans="1:4" ht="15.75" thickBot="1" x14ac:dyDescent="0.3">
      <c r="A238" s="59"/>
      <c r="B238" s="60"/>
      <c r="C238" s="60"/>
      <c r="D238" s="61"/>
    </row>
    <row r="239" spans="1:4" ht="15.75" thickBot="1" x14ac:dyDescent="0.3">
      <c r="A239" s="59"/>
      <c r="B239" s="60"/>
      <c r="C239" s="60"/>
      <c r="D239" s="61"/>
    </row>
    <row r="240" spans="1:4" ht="15.75" thickBot="1" x14ac:dyDescent="0.3">
      <c r="A240" s="59"/>
      <c r="B240" s="60"/>
      <c r="C240" s="60"/>
      <c r="D240" s="61"/>
    </row>
    <row r="241" spans="1:4" ht="15.75" thickBot="1" x14ac:dyDescent="0.3">
      <c r="A241" s="59"/>
      <c r="B241" s="60"/>
      <c r="C241" s="60"/>
      <c r="D241" s="61"/>
    </row>
    <row r="242" spans="1:4" ht="15.75" thickBot="1" x14ac:dyDescent="0.3">
      <c r="A242" s="59"/>
      <c r="B242" s="60"/>
      <c r="C242" s="60"/>
      <c r="D242" s="61"/>
    </row>
    <row r="243" spans="1:4" ht="15.75" thickBot="1" x14ac:dyDescent="0.3">
      <c r="A243" s="59"/>
      <c r="B243" s="60"/>
      <c r="C243" s="60"/>
      <c r="D243" s="61"/>
    </row>
    <row r="244" spans="1:4" ht="15.75" thickBot="1" x14ac:dyDescent="0.3">
      <c r="A244" s="59"/>
      <c r="B244" s="60"/>
      <c r="C244" s="60"/>
      <c r="D244" s="61"/>
    </row>
    <row r="245" spans="1:4" ht="15.75" thickBot="1" x14ac:dyDescent="0.3">
      <c r="A245" s="59"/>
      <c r="B245" s="60"/>
      <c r="C245" s="60"/>
      <c r="D245" s="61"/>
    </row>
    <row r="246" spans="1:4" ht="15.75" thickBot="1" x14ac:dyDescent="0.3">
      <c r="A246" s="59"/>
      <c r="B246" s="60"/>
      <c r="C246" s="60"/>
      <c r="D246" s="61"/>
    </row>
    <row r="247" spans="1:4" ht="15.75" thickBot="1" x14ac:dyDescent="0.3">
      <c r="A247" s="59"/>
      <c r="B247" s="60"/>
      <c r="C247" s="60"/>
      <c r="D247" s="61"/>
    </row>
    <row r="248" spans="1:4" ht="15.75" thickBot="1" x14ac:dyDescent="0.3">
      <c r="A248" s="59"/>
      <c r="B248" s="60"/>
      <c r="C248" s="60"/>
      <c r="D248" s="61"/>
    </row>
    <row r="249" spans="1:4" ht="15.75" thickBot="1" x14ac:dyDescent="0.3">
      <c r="A249" s="59"/>
      <c r="B249" s="60"/>
      <c r="C249" s="60"/>
      <c r="D249" s="61"/>
    </row>
    <row r="250" spans="1:4" ht="15.75" thickBot="1" x14ac:dyDescent="0.3">
      <c r="A250" s="59"/>
      <c r="B250" s="60"/>
      <c r="C250" s="60"/>
      <c r="D250" s="61"/>
    </row>
    <row r="251" spans="1:4" ht="15.75" thickBot="1" x14ac:dyDescent="0.3">
      <c r="A251" s="59"/>
      <c r="B251" s="60"/>
      <c r="C251" s="60"/>
      <c r="D251" s="61"/>
    </row>
    <row r="252" spans="1:4" ht="15.75" thickBot="1" x14ac:dyDescent="0.3">
      <c r="A252" s="59"/>
      <c r="B252" s="60"/>
      <c r="C252" s="60"/>
      <c r="D252" s="61"/>
    </row>
    <row r="253" spans="1:4" ht="15.75" thickBot="1" x14ac:dyDescent="0.3">
      <c r="A253" s="59"/>
      <c r="B253" s="60"/>
      <c r="C253" s="60"/>
      <c r="D253" s="61"/>
    </row>
    <row r="254" spans="1:4" ht="15.75" thickBot="1" x14ac:dyDescent="0.3">
      <c r="A254" s="59"/>
      <c r="B254" s="60"/>
      <c r="C254" s="60"/>
      <c r="D254" s="61"/>
    </row>
    <row r="255" spans="1:4" ht="15.75" thickBot="1" x14ac:dyDescent="0.3">
      <c r="A255" s="59"/>
      <c r="B255" s="60"/>
      <c r="C255" s="60"/>
      <c r="D255" s="61"/>
    </row>
    <row r="256" spans="1:4" ht="15.75" thickBot="1" x14ac:dyDescent="0.3">
      <c r="A256" s="59"/>
      <c r="B256" s="60"/>
      <c r="C256" s="60"/>
      <c r="D256" s="61"/>
    </row>
    <row r="257" spans="1:4" ht="15.75" thickBot="1" x14ac:dyDescent="0.3">
      <c r="A257" s="59"/>
      <c r="B257" s="60"/>
      <c r="C257" s="60"/>
      <c r="D257" s="61"/>
    </row>
    <row r="258" spans="1:4" ht="15.75" thickBot="1" x14ac:dyDescent="0.3">
      <c r="A258" s="59"/>
      <c r="B258" s="60"/>
      <c r="C258" s="60"/>
      <c r="D258" s="61"/>
    </row>
    <row r="259" spans="1:4" ht="15.75" thickBot="1" x14ac:dyDescent="0.3">
      <c r="A259" s="59"/>
      <c r="B259" s="60"/>
      <c r="C259" s="60"/>
      <c r="D259" s="61"/>
    </row>
    <row r="260" spans="1:4" ht="15.75" thickBot="1" x14ac:dyDescent="0.3">
      <c r="A260" s="59"/>
      <c r="B260" s="60"/>
      <c r="C260" s="60"/>
      <c r="D260" s="61"/>
    </row>
    <row r="261" spans="1:4" ht="15.75" thickBot="1" x14ac:dyDescent="0.3">
      <c r="A261" s="59"/>
      <c r="B261" s="60"/>
      <c r="C261" s="60"/>
      <c r="D261" s="61"/>
    </row>
    <row r="262" spans="1:4" ht="15.75" thickBot="1" x14ac:dyDescent="0.3">
      <c r="A262" s="59"/>
      <c r="B262" s="60"/>
      <c r="C262" s="60"/>
      <c r="D262" s="61"/>
    </row>
    <row r="263" spans="1:4" ht="15.75" thickBot="1" x14ac:dyDescent="0.3">
      <c r="A263" s="59"/>
      <c r="B263" s="60"/>
      <c r="C263" s="60"/>
      <c r="D263" s="61"/>
    </row>
    <row r="264" spans="1:4" ht="15.75" thickBot="1" x14ac:dyDescent="0.3">
      <c r="A264" s="59"/>
      <c r="B264" s="60"/>
      <c r="C264" s="60"/>
      <c r="D264" s="61"/>
    </row>
    <row r="265" spans="1:4" ht="15.75" thickBot="1" x14ac:dyDescent="0.3">
      <c r="A265" s="59"/>
      <c r="B265" s="60"/>
      <c r="C265" s="60"/>
      <c r="D265" s="61"/>
    </row>
    <row r="266" spans="1:4" ht="15.75" thickBot="1" x14ac:dyDescent="0.3">
      <c r="A266" s="59"/>
      <c r="B266" s="60"/>
      <c r="C266" s="60"/>
      <c r="D266" s="61"/>
    </row>
    <row r="267" spans="1:4" ht="15.75" thickBot="1" x14ac:dyDescent="0.3">
      <c r="A267" s="59"/>
      <c r="B267" s="60"/>
      <c r="C267" s="60"/>
      <c r="D267" s="61"/>
    </row>
    <row r="268" spans="1:4" ht="15.75" thickBot="1" x14ac:dyDescent="0.3">
      <c r="A268" s="59"/>
      <c r="B268" s="60"/>
      <c r="C268" s="60"/>
      <c r="D268" s="61"/>
    </row>
    <row r="269" spans="1:4" ht="15.75" thickBot="1" x14ac:dyDescent="0.3">
      <c r="A269" s="59"/>
      <c r="B269" s="60"/>
      <c r="C269" s="60"/>
      <c r="D269" s="61"/>
    </row>
    <row r="270" spans="1:4" ht="15.75" thickBot="1" x14ac:dyDescent="0.3">
      <c r="A270" s="59"/>
      <c r="B270" s="60"/>
      <c r="C270" s="60"/>
      <c r="D270" s="61"/>
    </row>
    <row r="271" spans="1:4" ht="15.75" thickBot="1" x14ac:dyDescent="0.3">
      <c r="A271" s="59"/>
      <c r="B271" s="60"/>
      <c r="C271" s="60"/>
      <c r="D271" s="61"/>
    </row>
    <row r="272" spans="1:4" ht="15.75" thickBot="1" x14ac:dyDescent="0.3">
      <c r="A272" s="59"/>
      <c r="B272" s="60"/>
      <c r="C272" s="60"/>
      <c r="D272" s="61"/>
    </row>
    <row r="273" spans="1:4" ht="15.75" thickBot="1" x14ac:dyDescent="0.3">
      <c r="A273" s="59"/>
      <c r="B273" s="60"/>
      <c r="C273" s="60"/>
      <c r="D273" s="61"/>
    </row>
    <row r="274" spans="1:4" ht="15.75" thickBot="1" x14ac:dyDescent="0.3">
      <c r="A274" s="59"/>
      <c r="B274" s="60"/>
      <c r="C274" s="60"/>
      <c r="D274" s="61"/>
    </row>
    <row r="275" spans="1:4" ht="15.75" thickBot="1" x14ac:dyDescent="0.3">
      <c r="A275" s="59"/>
      <c r="B275" s="60"/>
      <c r="C275" s="60"/>
      <c r="D275" s="61"/>
    </row>
    <row r="276" spans="1:4" ht="15.75" thickBot="1" x14ac:dyDescent="0.3">
      <c r="A276" s="59"/>
      <c r="B276" s="60"/>
      <c r="C276" s="60"/>
      <c r="D276" s="61"/>
    </row>
    <row r="277" spans="1:4" ht="15.75" thickBot="1" x14ac:dyDescent="0.3">
      <c r="A277" s="59"/>
      <c r="B277" s="60"/>
      <c r="C277" s="60"/>
      <c r="D277" s="61"/>
    </row>
    <row r="278" spans="1:4" ht="15.75" thickBot="1" x14ac:dyDescent="0.3">
      <c r="A278" s="59"/>
      <c r="B278" s="60"/>
      <c r="C278" s="60"/>
      <c r="D278" s="61"/>
    </row>
    <row r="279" spans="1:4" ht="15.75" thickBot="1" x14ac:dyDescent="0.3">
      <c r="A279" s="59"/>
      <c r="B279" s="60"/>
      <c r="C279" s="60"/>
      <c r="D279" s="61"/>
    </row>
    <row r="280" spans="1:4" ht="15.75" thickBot="1" x14ac:dyDescent="0.3">
      <c r="A280" s="59"/>
      <c r="B280" s="60"/>
      <c r="C280" s="60"/>
      <c r="D280" s="61"/>
    </row>
    <row r="281" spans="1:4" ht="15.75" thickBot="1" x14ac:dyDescent="0.3">
      <c r="A281" s="59"/>
      <c r="B281" s="60"/>
      <c r="C281" s="60"/>
      <c r="D281" s="61"/>
    </row>
    <row r="282" spans="1:4" ht="15.75" thickBot="1" x14ac:dyDescent="0.3">
      <c r="A282" s="59"/>
      <c r="B282" s="60"/>
      <c r="C282" s="60"/>
      <c r="D282" s="61"/>
    </row>
    <row r="283" spans="1:4" ht="15.75" thickBot="1" x14ac:dyDescent="0.3">
      <c r="A283" s="59"/>
      <c r="B283" s="60"/>
      <c r="C283" s="60"/>
      <c r="D283" s="61"/>
    </row>
    <row r="284" spans="1:4" ht="15.75" thickBot="1" x14ac:dyDescent="0.3">
      <c r="A284" s="59"/>
      <c r="B284" s="60"/>
      <c r="C284" s="60"/>
      <c r="D284" s="61"/>
    </row>
    <row r="285" spans="1:4" ht="15.75" thickBot="1" x14ac:dyDescent="0.3">
      <c r="A285" s="59"/>
      <c r="B285" s="60"/>
      <c r="C285" s="60"/>
      <c r="D285" s="61"/>
    </row>
    <row r="286" spans="1:4" ht="15.75" thickBot="1" x14ac:dyDescent="0.3">
      <c r="A286" s="59"/>
      <c r="B286" s="60"/>
      <c r="C286" s="60"/>
      <c r="D286" s="61"/>
    </row>
    <row r="287" spans="1:4" ht="15.75" thickBot="1" x14ac:dyDescent="0.3">
      <c r="A287" s="59"/>
      <c r="B287" s="60"/>
      <c r="C287" s="60"/>
      <c r="D287" s="61"/>
    </row>
    <row r="288" spans="1:4" ht="15.75" thickBot="1" x14ac:dyDescent="0.3">
      <c r="A288" s="59"/>
      <c r="B288" s="60"/>
      <c r="C288" s="60"/>
      <c r="D288" s="61"/>
    </row>
    <row r="289" spans="1:4" ht="15.75" thickBot="1" x14ac:dyDescent="0.3">
      <c r="A289" s="59"/>
      <c r="B289" s="60"/>
      <c r="C289" s="60"/>
      <c r="D289" s="61"/>
    </row>
    <row r="290" spans="1:4" ht="15.75" thickBot="1" x14ac:dyDescent="0.3">
      <c r="A290" s="59"/>
      <c r="B290" s="60"/>
      <c r="C290" s="60"/>
      <c r="D290" s="61"/>
    </row>
    <row r="291" spans="1:4" ht="15.75" thickBot="1" x14ac:dyDescent="0.3">
      <c r="A291" s="59"/>
      <c r="B291" s="60"/>
      <c r="C291" s="60"/>
      <c r="D291" s="61"/>
    </row>
    <row r="292" spans="1:4" ht="15.75" thickBot="1" x14ac:dyDescent="0.3">
      <c r="A292" s="59"/>
      <c r="B292" s="60"/>
      <c r="C292" s="60"/>
      <c r="D292" s="61"/>
    </row>
    <row r="293" spans="1:4" ht="15.75" thickBot="1" x14ac:dyDescent="0.3">
      <c r="A293" s="59"/>
      <c r="B293" s="60"/>
      <c r="C293" s="60"/>
      <c r="D293" s="61"/>
    </row>
    <row r="294" spans="1:4" ht="15.75" thickBot="1" x14ac:dyDescent="0.3">
      <c r="A294" s="59"/>
      <c r="B294" s="60"/>
      <c r="C294" s="60"/>
      <c r="D294" s="61"/>
    </row>
    <row r="295" spans="1:4" ht="15.75" thickBot="1" x14ac:dyDescent="0.3">
      <c r="A295" s="59"/>
      <c r="B295" s="60"/>
      <c r="C295" s="60"/>
      <c r="D295" s="61"/>
    </row>
    <row r="296" spans="1:4" ht="15.75" thickBot="1" x14ac:dyDescent="0.3">
      <c r="A296" s="59"/>
      <c r="B296" s="60"/>
      <c r="C296" s="60"/>
      <c r="D296" s="61"/>
    </row>
    <row r="297" spans="1:4" ht="15.75" thickBot="1" x14ac:dyDescent="0.3">
      <c r="A297" s="59"/>
      <c r="B297" s="60"/>
      <c r="C297" s="60"/>
      <c r="D297" s="61"/>
    </row>
    <row r="298" spans="1:4" ht="15.75" thickBot="1" x14ac:dyDescent="0.3">
      <c r="A298" s="59"/>
      <c r="B298" s="60"/>
      <c r="C298" s="60"/>
      <c r="D298" s="61"/>
    </row>
    <row r="299" spans="1:4" ht="15.75" thickBot="1" x14ac:dyDescent="0.3">
      <c r="A299" s="59"/>
      <c r="B299" s="60"/>
      <c r="C299" s="60"/>
      <c r="D299" s="61"/>
    </row>
    <row r="300" spans="1:4" ht="15.75" thickBot="1" x14ac:dyDescent="0.3">
      <c r="A300" s="59"/>
      <c r="B300" s="60"/>
      <c r="C300" s="60"/>
      <c r="D300" s="61"/>
    </row>
    <row r="301" spans="1:4" ht="15.75" thickBot="1" x14ac:dyDescent="0.3">
      <c r="A301" s="59"/>
      <c r="B301" s="60"/>
      <c r="C301" s="60"/>
      <c r="D301" s="61"/>
    </row>
    <row r="302" spans="1:4" ht="15.75" thickBot="1" x14ac:dyDescent="0.3">
      <c r="A302" s="59"/>
      <c r="B302" s="60"/>
      <c r="C302" s="60"/>
      <c r="D302" s="61"/>
    </row>
    <row r="303" spans="1:4" ht="15.75" thickBot="1" x14ac:dyDescent="0.3">
      <c r="A303" s="59"/>
      <c r="B303" s="60"/>
      <c r="C303" s="60"/>
      <c r="D303" s="61"/>
    </row>
    <row r="304" spans="1:4" ht="15.75" thickBot="1" x14ac:dyDescent="0.3">
      <c r="A304" s="62"/>
      <c r="B304" s="16"/>
      <c r="C304" s="16"/>
      <c r="D304" s="63">
        <v>2496370.09</v>
      </c>
    </row>
  </sheetData>
  <pageMargins left="0.5" right="0.5" top="0.5" bottom="0.5" header="0.5" footer="0.5"/>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Loan and Forgiveness Worksheet</vt:lpstr>
      <vt:lpstr>Checklist</vt:lpstr>
      <vt:lpstr>Wages breakdown loan calc</vt:lpstr>
      <vt:lpstr>Employees &gt; $100k</vt:lpstr>
      <vt:lpstr>EE listing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Cline</dc:creator>
  <cp:lastModifiedBy>Jon Cline</cp:lastModifiedBy>
  <dcterms:created xsi:type="dcterms:W3CDTF">2020-04-07T18:45:21Z</dcterms:created>
  <dcterms:modified xsi:type="dcterms:W3CDTF">2020-04-21T22:57:30Z</dcterms:modified>
</cp:coreProperties>
</file>